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fbfproperties.sharepoint.com/Shared Documents/Seaview Blinds/Design &amp; Engineering/Design Standards/WorkInProgress/SEASCREEN PLEATED MK2/"/>
    </mc:Choice>
  </mc:AlternateContent>
  <xr:revisionPtr revIDLastSave="190" documentId="8_{631306C9-D976-4D35-A566-37DEF8444D00}" xr6:coauthVersionLast="47" xr6:coauthVersionMax="47" xr10:uidLastSave="{7F676367-C9DD-4108-9B62-8006349907C8}"/>
  <workbookProtection workbookAlgorithmName="SHA-512" workbookHashValue="66oslkCo3Oz/GCEMq0nG+O1bMd/zaC/9lUWWEPiRAnkIdsJ51iljvKReCDasM0RvqrJkWfSNsOwxpIG2imchfQ==" workbookSaltValue="9CYWVVl6v5pC0f2nmYn/Fw==" workbookSpinCount="100000" lockStructure="1"/>
  <bookViews>
    <workbookView xWindow="-108" yWindow="-108" windowWidth="23256" windowHeight="12456" xr2:uid="{690BAD02-9C9C-4C99-AB21-B21A22852FC5}"/>
  </bookViews>
  <sheets>
    <sheet name="Enquiry Form" sheetId="1" r:id="rId1"/>
    <sheet name="Standard Hatch Sizes" sheetId="4" state="hidden" r:id="rId2"/>
    <sheet name="Product Code" sheetId="2" state="hidden" r:id="rId3"/>
  </sheets>
  <definedNames>
    <definedName name="_xleta.CODE" hidden="1" xlm="1">#NAME?</definedName>
    <definedName name="_xleta.CONCATENATE" hidden="1" xlm="1">#NAME?</definedName>
    <definedName name="_xleta.LEFT" hidden="1" xlm="1">#NAME?</definedName>
    <definedName name="_xleta.PRODUCT" hidden="1" xlm="1">#NAME?</definedName>
    <definedName name="_xlnm.Print_Area" localSheetId="0">'Enquiry Form'!$A$1:$M$26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4" i="1"/>
  <c r="P15" i="1"/>
  <c r="P6" i="1"/>
  <c r="O7" i="1"/>
  <c r="O8" i="1"/>
  <c r="O9" i="1"/>
  <c r="O10" i="1"/>
  <c r="O11" i="1"/>
  <c r="O12" i="1"/>
  <c r="O13" i="1"/>
  <c r="O14" i="1"/>
  <c r="O15" i="1"/>
  <c r="O6" i="1"/>
  <c r="H7" i="4"/>
  <c r="I7" i="4"/>
  <c r="H8" i="4"/>
  <c r="I8" i="4"/>
  <c r="H9" i="4"/>
  <c r="I9" i="4"/>
  <c r="H10" i="4"/>
  <c r="I10" i="4"/>
  <c r="H11" i="4"/>
  <c r="I11" i="4"/>
  <c r="H12" i="4"/>
  <c r="I12" i="4"/>
  <c r="H13" i="4"/>
  <c r="I13" i="4"/>
  <c r="H14" i="4"/>
  <c r="I14" i="4"/>
  <c r="H15" i="4"/>
  <c r="I15" i="4"/>
  <c r="I6" i="4"/>
  <c r="H6" i="4"/>
  <c r="C7" i="1"/>
  <c r="C8" i="1"/>
  <c r="C9" i="1"/>
  <c r="C10" i="1"/>
  <c r="C11" i="1"/>
  <c r="C12" i="1"/>
  <c r="C13" i="1"/>
  <c r="C14" i="1"/>
  <c r="C15" i="1"/>
  <c r="C6" i="1"/>
  <c r="J16" i="1"/>
  <c r="F7" i="1"/>
  <c r="F8" i="1"/>
  <c r="F9" i="1"/>
  <c r="F10" i="1"/>
  <c r="F11" i="1"/>
  <c r="F12" i="1"/>
  <c r="F13" i="1"/>
  <c r="F14" i="1"/>
  <c r="F15" i="1"/>
  <c r="F6" i="1"/>
  <c r="K16" i="1"/>
  <c r="D16" i="1" l="1"/>
  <c r="A7" i="1" l="1"/>
  <c r="A8" i="1" s="1"/>
  <c r="A9" i="1" s="1"/>
  <c r="A10" i="1" s="1"/>
  <c r="A11" i="1" s="1"/>
  <c r="A12" i="1" s="1"/>
  <c r="A13" i="1" s="1"/>
  <c r="A14" i="1" s="1"/>
  <c r="A15" i="1" s="1"/>
</calcChain>
</file>

<file path=xl/sharedStrings.xml><?xml version="1.0" encoding="utf-8"?>
<sst xmlns="http://schemas.openxmlformats.org/spreadsheetml/2006/main" count="94" uniqueCount="77">
  <si>
    <t>Project Reference</t>
  </si>
  <si>
    <t>Enquiry Form</t>
  </si>
  <si>
    <t xml:space="preserve">Item </t>
  </si>
  <si>
    <r>
      <t xml:space="preserve">Product size
</t>
    </r>
    <r>
      <rPr>
        <b/>
        <sz val="6"/>
        <color theme="0" tint="-0.499984740745262"/>
        <rFont val="Century Gothic"/>
        <family val="2"/>
      </rPr>
      <t>(Select)</t>
    </r>
  </si>
  <si>
    <r>
      <t xml:space="preserve">R42 Radius
</t>
    </r>
    <r>
      <rPr>
        <b/>
        <sz val="6"/>
        <color theme="0" tint="-0.499984740745262"/>
        <rFont val="Century Gothic"/>
        <family val="2"/>
      </rPr>
      <t>(Select)</t>
    </r>
  </si>
  <si>
    <r>
      <t xml:space="preserve">Blind Location (Optional)
</t>
    </r>
    <r>
      <rPr>
        <b/>
        <sz val="6"/>
        <color theme="0" tint="-0.499984740745262"/>
        <rFont val="Century Gothic"/>
        <family val="2"/>
      </rPr>
      <t>(Enter)</t>
    </r>
  </si>
  <si>
    <t>Seaview Product Code</t>
  </si>
  <si>
    <t xml:space="preserve"> </t>
  </si>
  <si>
    <t>Notes</t>
  </si>
  <si>
    <t>Date</t>
  </si>
  <si>
    <t>Customer Name</t>
  </si>
  <si>
    <t>Customer Email</t>
  </si>
  <si>
    <t>Customer Tel. Number</t>
  </si>
  <si>
    <t>Customer Address</t>
  </si>
  <si>
    <t>Product</t>
  </si>
  <si>
    <t>Make</t>
  </si>
  <si>
    <t>Code</t>
  </si>
  <si>
    <t>W (mm)</t>
  </si>
  <si>
    <t>H (mm)</t>
  </si>
  <si>
    <t>Seascreen Pleated</t>
  </si>
  <si>
    <t>Lewmar 10</t>
  </si>
  <si>
    <t>L10</t>
  </si>
  <si>
    <t>Lewmar 20</t>
  </si>
  <si>
    <t>L20</t>
  </si>
  <si>
    <t>Lewmar 30</t>
  </si>
  <si>
    <t>L30</t>
  </si>
  <si>
    <t>Lewmar 40</t>
  </si>
  <si>
    <t>L40</t>
  </si>
  <si>
    <t>Lewmar 44</t>
  </si>
  <si>
    <t>L44</t>
  </si>
  <si>
    <t>Lewmar 50</t>
  </si>
  <si>
    <t>L50</t>
  </si>
  <si>
    <t>Lewmar 54</t>
  </si>
  <si>
    <t>L54</t>
  </si>
  <si>
    <t>Lewmar 60</t>
  </si>
  <si>
    <t>L60</t>
  </si>
  <si>
    <t>Lewmar 70</t>
  </si>
  <si>
    <t>L70</t>
  </si>
  <si>
    <t>Lewmar 77</t>
  </si>
  <si>
    <t>L77</t>
  </si>
  <si>
    <t>Dimenson Type</t>
  </si>
  <si>
    <t>Hardware &amp; Fabric  Colour</t>
  </si>
  <si>
    <t>Corner</t>
  </si>
  <si>
    <t>Liner</t>
  </si>
  <si>
    <t>Seacreen Pleated</t>
  </si>
  <si>
    <t>Ivory</t>
  </si>
  <si>
    <t>IVY</t>
  </si>
  <si>
    <t>None</t>
  </si>
  <si>
    <t>L</t>
  </si>
  <si>
    <t>White</t>
  </si>
  <si>
    <t>WHT</t>
  </si>
  <si>
    <t>R42</t>
  </si>
  <si>
    <r>
      <t xml:space="preserve"> Fabric Colour
</t>
    </r>
    <r>
      <rPr>
        <b/>
        <sz val="6"/>
        <color theme="0" tint="-0.499984740745262"/>
        <rFont val="Century Gothic"/>
        <family val="2"/>
      </rPr>
      <t>(Select)</t>
    </r>
  </si>
  <si>
    <r>
      <t xml:space="preserve">Hardware Colour
</t>
    </r>
    <r>
      <rPr>
        <b/>
        <sz val="6"/>
        <color theme="0" tint="-0.499984740745262"/>
        <rFont val="Century Gothic"/>
        <family val="2"/>
      </rPr>
      <t>(Select)</t>
    </r>
  </si>
  <si>
    <r>
      <t xml:space="preserve">Liner or Seal
</t>
    </r>
    <r>
      <rPr>
        <b/>
        <sz val="6"/>
        <color theme="0" tint="-0.499984740745262"/>
        <rFont val="Century Gothic"/>
        <family val="2"/>
      </rPr>
      <t>(Select)</t>
    </r>
  </si>
  <si>
    <t>Seal</t>
  </si>
  <si>
    <t>S</t>
  </si>
  <si>
    <t>External</t>
  </si>
  <si>
    <r>
      <t xml:space="preserve">Width (W) mm
</t>
    </r>
    <r>
      <rPr>
        <b/>
        <sz val="6"/>
        <color theme="0" tint="-0.499984740745262"/>
        <rFont val="Century Gothic"/>
        <family val="2"/>
      </rPr>
      <t>(Enter)</t>
    </r>
  </si>
  <si>
    <r>
      <t xml:space="preserve">Drop (H) mm
</t>
    </r>
    <r>
      <rPr>
        <b/>
        <sz val="6"/>
        <color theme="0" tint="-0.499984740745262"/>
        <rFont val="Century Gothic"/>
        <family val="2"/>
      </rPr>
      <t>(Enter)</t>
    </r>
  </si>
  <si>
    <t xml:space="preserve">1. Prices based on aperture dimensions.  2. All prices are Ex Works, Ex VAT &amp; supplied only in pounds sterling. </t>
  </si>
  <si>
    <t>Operation</t>
  </si>
  <si>
    <r>
      <t xml:space="preserve">Operation
</t>
    </r>
    <r>
      <rPr>
        <b/>
        <sz val="6"/>
        <color theme="0" tint="-0.499984740745262"/>
        <rFont val="Century Gothic"/>
        <family val="2"/>
      </rPr>
      <t>(Select)</t>
    </r>
  </si>
  <si>
    <t>No</t>
  </si>
  <si>
    <t>Blind Blind MiM</t>
  </si>
  <si>
    <t>BBM</t>
  </si>
  <si>
    <t>`</t>
  </si>
  <si>
    <t>Standard</t>
  </si>
  <si>
    <t>Fly Fly Full Travel</t>
  </si>
  <si>
    <t>FFF</t>
  </si>
  <si>
    <t>Format</t>
  </si>
  <si>
    <r>
      <t xml:space="preserve">Quantity
</t>
    </r>
    <r>
      <rPr>
        <b/>
        <sz val="8"/>
        <color theme="0" tint="-0.499984740745262"/>
        <rFont val="Century Gothic"/>
        <family val="2"/>
      </rPr>
      <t>(Enter)</t>
    </r>
  </si>
  <si>
    <t>Meet in the Middle (&lt;=1800 must be MiM)</t>
  </si>
  <si>
    <t>SSP2</t>
  </si>
  <si>
    <t>SEASCREEN Pleated</t>
  </si>
  <si>
    <t>Aperture</t>
  </si>
  <si>
    <t>Frame Aperture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</si>
</sst>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sz val="12"/>
      <color theme="1"/>
      <name val="Century Gothic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7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entury Gothic"/>
      <family val="2"/>
    </font>
    <font>
      <sz val="8"/>
      <color theme="1"/>
      <name val="Century Gothic"/>
      <family val="2"/>
    </font>
    <font>
      <b/>
      <sz val="6"/>
      <color theme="0" tint="-0.499984740745262"/>
      <name val="Century Gothic"/>
      <family val="2"/>
    </font>
    <font>
      <sz val="8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rgb="FFFF0000"/>
      <name val="Century Gothic"/>
      <family val="2"/>
    </font>
    <font>
      <b/>
      <sz val="8"/>
      <color theme="0" tint="-0.499984740745262"/>
      <name val="Century Gothic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/>
    <xf numFmtId="0" fontId="10" fillId="0" borderId="0" xfId="0" applyFont="1"/>
    <xf numFmtId="0" fontId="4" fillId="0" borderId="0" xfId="0" applyFont="1" applyAlignment="1">
      <alignment vertical="center"/>
    </xf>
    <xf numFmtId="0" fontId="3" fillId="0" borderId="3" xfId="0" applyFont="1" applyBorder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10" fillId="0" borderId="2" xfId="0" applyFont="1" applyBorder="1" applyAlignment="1" applyProtection="1">
      <alignment horizontal="center" vertical="center"/>
      <protection locked="0"/>
    </xf>
    <xf numFmtId="2" fontId="5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0" fillId="0" borderId="3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vertical="top"/>
    </xf>
    <xf numFmtId="0" fontId="12" fillId="0" borderId="2" xfId="0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9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6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3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379095</xdr:colOff>
      <xdr:row>0</xdr:row>
      <xdr:rowOff>129540</xdr:rowOff>
    </xdr:from>
    <xdr:to>
      <xdr:col>13</xdr:col>
      <xdr:colOff>20956</xdr:colOff>
      <xdr:row>3</xdr:row>
      <xdr:rowOff>132356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B9BB603-B9CA-4FAB-93A9-F2207D3402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781" t="11755" b="13042"/>
        <a:stretch/>
      </xdr:blipFill>
      <xdr:spPr>
        <a:xfrm>
          <a:off x="5846445" y="129540"/>
          <a:ext cx="1832610" cy="663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019B2-94E4-4E61-92A2-4A82B2335BB7}">
  <sheetPr codeName="Sheet1"/>
  <dimension ref="A1:Q26"/>
  <sheetViews>
    <sheetView showGridLines="0" tabSelected="1" zoomScale="104" zoomScaleNormal="104" workbookViewId="0">
      <selection activeCell="B6" sqref="B6"/>
    </sheetView>
  </sheetViews>
  <sheetFormatPr defaultColWidth="8.77734375" defaultRowHeight="13.8" x14ac:dyDescent="0.25"/>
  <cols>
    <col min="1" max="1" width="5.44140625" style="1" customWidth="1"/>
    <col min="2" max="2" width="14.33203125" style="1" customWidth="1"/>
    <col min="3" max="3" width="14.33203125" style="1" hidden="1" customWidth="1"/>
    <col min="4" max="5" width="14.33203125" style="1" customWidth="1"/>
    <col min="6" max="6" width="14.33203125" style="1" hidden="1" customWidth="1"/>
    <col min="7" max="9" width="15.44140625" style="1" customWidth="1"/>
    <col min="10" max="10" width="12.6640625" style="1" customWidth="1"/>
    <col min="11" max="11" width="14" style="1" customWidth="1"/>
    <col min="12" max="12" width="14.44140625" style="1" bestFit="1" customWidth="1"/>
    <col min="13" max="13" width="32.44140625" style="1" customWidth="1"/>
    <col min="14" max="14" width="6" style="1" customWidth="1"/>
    <col min="15" max="15" width="58.109375" style="1" hidden="1" customWidth="1"/>
    <col min="16" max="16" width="78.77734375" style="1" hidden="1" customWidth="1"/>
    <col min="17" max="16384" width="8.77734375" style="1"/>
  </cols>
  <sheetData>
    <row r="1" spans="1:17" ht="14.55" customHeight="1" x14ac:dyDescent="0.25"/>
    <row r="2" spans="1:17" ht="14.55" customHeight="1" thickBot="1" x14ac:dyDescent="0.3">
      <c r="K2" s="26"/>
      <c r="L2" s="26" t="s">
        <v>0</v>
      </c>
      <c r="M2" s="26"/>
    </row>
    <row r="3" spans="1:17" ht="23.55" customHeight="1" thickBot="1" x14ac:dyDescent="0.45">
      <c r="A3" s="7" t="s">
        <v>74</v>
      </c>
      <c r="K3" s="31"/>
      <c r="L3" s="25"/>
      <c r="M3" s="27"/>
      <c r="O3" s="33"/>
    </row>
    <row r="4" spans="1:17" ht="17.399999999999999" x14ac:dyDescent="0.3">
      <c r="A4" s="10" t="s">
        <v>1</v>
      </c>
    </row>
    <row r="5" spans="1:17" ht="36" customHeight="1" x14ac:dyDescent="0.25">
      <c r="A5" s="3" t="s">
        <v>2</v>
      </c>
      <c r="B5" s="11" t="s">
        <v>3</v>
      </c>
      <c r="C5" s="11" t="s">
        <v>70</v>
      </c>
      <c r="D5" s="11" t="s">
        <v>58</v>
      </c>
      <c r="E5" s="11" t="s">
        <v>59</v>
      </c>
      <c r="F5" s="11" t="s">
        <v>70</v>
      </c>
      <c r="G5" s="11" t="s">
        <v>53</v>
      </c>
      <c r="H5" s="11" t="s">
        <v>62</v>
      </c>
      <c r="I5" s="11" t="s">
        <v>52</v>
      </c>
      <c r="J5" s="11" t="s">
        <v>4</v>
      </c>
      <c r="K5" s="11" t="s">
        <v>54</v>
      </c>
      <c r="L5" s="11" t="s">
        <v>71</v>
      </c>
      <c r="M5" s="11" t="s">
        <v>5</v>
      </c>
      <c r="N5" s="31"/>
      <c r="O5" s="3" t="s">
        <v>6</v>
      </c>
    </row>
    <row r="6" spans="1:17" s="9" customFormat="1" ht="21.45" customHeight="1" x14ac:dyDescent="0.3">
      <c r="A6" s="12">
        <v>1</v>
      </c>
      <c r="B6" s="15"/>
      <c r="C6" s="12" t="str">
        <f>IF(OR(B6="Aperture",B6="Frame Aperture",B6="External",B6="")," ","L")</f>
        <v xml:space="preserve"> </v>
      </c>
      <c r="D6" s="15"/>
      <c r="E6" s="15"/>
      <c r="F6" s="12">
        <f>IF(E6&lt;=1800,1,2)</f>
        <v>1</v>
      </c>
      <c r="G6" s="30"/>
      <c r="H6" s="30"/>
      <c r="I6" s="30"/>
      <c r="J6" s="15"/>
      <c r="K6" s="15"/>
      <c r="L6" s="15"/>
      <c r="M6" s="15"/>
      <c r="N6" s="32"/>
      <c r="O6" s="20" t="e">
        <f>_xlfn.TEXTJOIN("-",TRUE,"SSP2",IF(OR(B6="Aperture",B6="Frame Aperture"),IF(K6="Liner",_xlfn.CONCAT(D6+3,"-",E6+3),_xlfn.CONCAT(D6,"-",E6)),IF(B6="External",IF(K6="Liner",_xlfn.CONCAT(D6-77,"-",E6-117),_xlfn.CONCAT(D6-80,"-",E6-120)),_xlfn.XLOOKUP(B6,'Standard Hatch Sizes'!$D$6:$D$15,'Standard Hatch Sizes'!$E$6:$E$15))),IF(OR(B6="Aperture",B6="External",B6="Frame Aperture"),"",IF(K6="Liner",_xlfn.XLOOKUP(B6,'Standard Hatch Sizes'!$D$6:$D$15,'Standard Hatch Sizes'!$H$6:$H$15),_xlfn.XLOOKUP(B6,'Standard Hatch Sizes'!$D$6:$D$15,'Standard Hatch Sizes'!$F$6:$F$15))),
IF(OR(B6="Aperture",B6="External",B6="Frame Aperture"),"",IF(K6="Liner",_xlfn.XLOOKUP(B6,'Standard Hatch Sizes'!$D$6:$D$15,'Standard Hatch Sizes'!$I$6:$I$15),_xlfn.XLOOKUP(B6,'Standard Hatch Sizes'!$D$6:$D$15,'Standard Hatch Sizes'!$G$6:$G$15))),
VLOOKUP(G6,'Product Code'!$E$3:$F$4,2),
VLOOKUP(I6,'Product Code'!$E$3:$F$4,2),
VLOOKUP(J6,'Product Code'!$H$3:$I$4,2),
_xlfn.XLOOKUP(K6,'Product Code'!$J$3:$J$5,'Product Code'!$K$3:$K$5),
IF(E6&gt;1800,"",_xlfn.XLOOKUP(H6,'Product Code'!$M$3:$M$7,'Product Code'!$N$3:$N$7)),)</f>
        <v>#N/A</v>
      </c>
      <c r="P6" s="9" t="str">
        <f>IF(B6="Aperture","PLEASE FIND CORRECT FRAME APERTURE IN THE DESIGN STANDARDS","")</f>
        <v/>
      </c>
    </row>
    <row r="7" spans="1:17" s="2" customFormat="1" ht="21.45" customHeight="1" x14ac:dyDescent="0.25">
      <c r="A7" s="12">
        <f>+A6+1</f>
        <v>2</v>
      </c>
      <c r="B7" s="15"/>
      <c r="C7" s="12" t="str">
        <f t="shared" ref="C7:C15" si="0">IF(OR(B7="Aperture",B7="Frame Aperture",B7="External",B7="")," ","L")</f>
        <v xml:space="preserve"> </v>
      </c>
      <c r="D7" s="15"/>
      <c r="E7" s="15"/>
      <c r="F7" s="12">
        <f t="shared" ref="F7:F15" si="1">IF(E7&lt;=1800,1,2)</f>
        <v>1</v>
      </c>
      <c r="G7" s="30"/>
      <c r="H7" s="30"/>
      <c r="I7" s="30"/>
      <c r="J7" s="15"/>
      <c r="K7" s="15"/>
      <c r="L7" s="15"/>
      <c r="M7" s="15"/>
      <c r="N7" s="8"/>
      <c r="O7" s="20" t="e">
        <f>_xlfn.TEXTJOIN("-",TRUE,"SSP2",IF(OR(B7="Aperture",B7="Frame Aperture"),IF(K7="Liner",_xlfn.CONCAT(D7+3,"-",E7+3),_xlfn.CONCAT(D7,"-",E7)),IF(B7="External",IF(K7="Liner",_xlfn.CONCAT(D7-77,"-",E7-117),_xlfn.CONCAT(D7-80,"-",E7-120)),_xlfn.XLOOKUP(B7,'Standard Hatch Sizes'!$D$6:$D$15,'Standard Hatch Sizes'!$E$6:$E$15))),IF(OR(B7="Aperture",B7="External",B7="Frame Aperture"),"",IF(K7="Liner",_xlfn.XLOOKUP(B7,'Standard Hatch Sizes'!$D$6:$D$15,'Standard Hatch Sizes'!$H$6:$H$15),_xlfn.XLOOKUP(B7,'Standard Hatch Sizes'!$D$6:$D$15,'Standard Hatch Sizes'!$F$6:$F$15))),
IF(OR(B7="Aperture",B7="External",B7="Frame Aperture"),"",IF(K7="Liner",_xlfn.XLOOKUP(B7,'Standard Hatch Sizes'!$D$6:$D$15,'Standard Hatch Sizes'!$I$6:$I$15),_xlfn.XLOOKUP(B7,'Standard Hatch Sizes'!$D$6:$D$15,'Standard Hatch Sizes'!$G$6:$G$15))),
VLOOKUP(G7,'Product Code'!$E$3:$F$4,2),
VLOOKUP(I7,'Product Code'!$E$3:$F$4,2),
VLOOKUP(J7,'Product Code'!$H$3:$I$4,2),
_xlfn.XLOOKUP(K7,'Product Code'!$J$3:$J$5,'Product Code'!$K$3:$K$5),
IF(E7&gt;1800,"",_xlfn.XLOOKUP(H7,'Product Code'!$M$3:$M$7,'Product Code'!$N$3:$N$7)),)</f>
        <v>#N/A</v>
      </c>
      <c r="P7" s="9" t="str">
        <f t="shared" ref="P7:P15" si="2">IF(B7="Aperture","PLEASE FIND CORRECT FRAME APERTURE IN THE DESIGN STANDARDS","")</f>
        <v/>
      </c>
    </row>
    <row r="8" spans="1:17" s="2" customFormat="1" ht="21.45" customHeight="1" x14ac:dyDescent="0.25">
      <c r="A8" s="12">
        <f t="shared" ref="A8:A15" si="3">+A7+1</f>
        <v>3</v>
      </c>
      <c r="B8" s="15"/>
      <c r="C8" s="12" t="str">
        <f t="shared" si="0"/>
        <v xml:space="preserve"> </v>
      </c>
      <c r="D8" s="15"/>
      <c r="E8" s="15"/>
      <c r="F8" s="12">
        <f t="shared" si="1"/>
        <v>1</v>
      </c>
      <c r="G8" s="30"/>
      <c r="H8" s="30"/>
      <c r="I8" s="30"/>
      <c r="J8" s="15"/>
      <c r="K8" s="15"/>
      <c r="L8" s="15"/>
      <c r="M8" s="15"/>
      <c r="N8" s="8"/>
      <c r="O8" s="20" t="e">
        <f>_xlfn.TEXTJOIN("-",TRUE,"SSP2",IF(OR(B8="Aperture",B8="Frame Aperture"),IF(K8="Liner",_xlfn.CONCAT(D8+3,"-",E8+3),_xlfn.CONCAT(D8,"-",E8)),IF(B8="External",IF(K8="Liner",_xlfn.CONCAT(D8-77,"-",E8-117),_xlfn.CONCAT(D8-80,"-",E8-120)),_xlfn.XLOOKUP(B8,'Standard Hatch Sizes'!$D$6:$D$15,'Standard Hatch Sizes'!$E$6:$E$15))),IF(OR(B8="Aperture",B8="External",B8="Frame Aperture"),"",IF(K8="Liner",_xlfn.XLOOKUP(B8,'Standard Hatch Sizes'!$D$6:$D$15,'Standard Hatch Sizes'!$H$6:$H$15),_xlfn.XLOOKUP(B8,'Standard Hatch Sizes'!$D$6:$D$15,'Standard Hatch Sizes'!$F$6:$F$15))),
IF(OR(B8="Aperture",B8="External",B8="Frame Aperture"),"",IF(K8="Liner",_xlfn.XLOOKUP(B8,'Standard Hatch Sizes'!$D$6:$D$15,'Standard Hatch Sizes'!$I$6:$I$15),_xlfn.XLOOKUP(B8,'Standard Hatch Sizes'!$D$6:$D$15,'Standard Hatch Sizes'!$G$6:$G$15))),
VLOOKUP(G8,'Product Code'!$E$3:$F$4,2),
VLOOKUP(I8,'Product Code'!$E$3:$F$4,2),
VLOOKUP(J8,'Product Code'!$H$3:$I$4,2),
_xlfn.XLOOKUP(K8,'Product Code'!$J$3:$J$5,'Product Code'!$K$3:$K$5),
IF(E8&gt;1800,"",_xlfn.XLOOKUP(H8,'Product Code'!$M$3:$M$7,'Product Code'!$N$3:$N$7)),)</f>
        <v>#N/A</v>
      </c>
      <c r="P8" s="9" t="str">
        <f t="shared" si="2"/>
        <v/>
      </c>
    </row>
    <row r="9" spans="1:17" s="2" customFormat="1" ht="21.45" customHeight="1" x14ac:dyDescent="0.25">
      <c r="A9" s="12">
        <f t="shared" si="3"/>
        <v>4</v>
      </c>
      <c r="B9" s="15"/>
      <c r="C9" s="12" t="str">
        <f t="shared" si="0"/>
        <v xml:space="preserve"> </v>
      </c>
      <c r="D9" s="15"/>
      <c r="E9" s="15"/>
      <c r="F9" s="12">
        <f t="shared" si="1"/>
        <v>1</v>
      </c>
      <c r="G9" s="30"/>
      <c r="H9" s="30"/>
      <c r="I9" s="30"/>
      <c r="J9" s="15"/>
      <c r="K9" s="15"/>
      <c r="L9" s="15"/>
      <c r="M9" s="15"/>
      <c r="N9" s="8"/>
      <c r="O9" s="20" t="e">
        <f>_xlfn.TEXTJOIN("-",TRUE,"SSP2",IF(OR(B9="Aperture",B9="Frame Aperture"),IF(K9="Liner",_xlfn.CONCAT(D9+3,"-",E9+3),_xlfn.CONCAT(D9,"-",E9)),IF(B9="External",IF(K9="Liner",_xlfn.CONCAT(D9-77,"-",E9-117),_xlfn.CONCAT(D9-80,"-",E9-120)),_xlfn.XLOOKUP(B9,'Standard Hatch Sizes'!$D$6:$D$15,'Standard Hatch Sizes'!$E$6:$E$15))),IF(OR(B9="Aperture",B9="External",B9="Frame Aperture"),"",IF(K9="Liner",_xlfn.XLOOKUP(B9,'Standard Hatch Sizes'!$D$6:$D$15,'Standard Hatch Sizes'!$H$6:$H$15),_xlfn.XLOOKUP(B9,'Standard Hatch Sizes'!$D$6:$D$15,'Standard Hatch Sizes'!$F$6:$F$15))),
IF(OR(B9="Aperture",B9="External",B9="Frame Aperture"),"",IF(K9="Liner",_xlfn.XLOOKUP(B9,'Standard Hatch Sizes'!$D$6:$D$15,'Standard Hatch Sizes'!$I$6:$I$15),_xlfn.XLOOKUP(B9,'Standard Hatch Sizes'!$D$6:$D$15,'Standard Hatch Sizes'!$G$6:$G$15))),
VLOOKUP(G9,'Product Code'!$E$3:$F$4,2),
VLOOKUP(I9,'Product Code'!$E$3:$F$4,2),
VLOOKUP(J9,'Product Code'!$H$3:$I$4,2),
_xlfn.XLOOKUP(K9,'Product Code'!$J$3:$J$5,'Product Code'!$K$3:$K$5),
IF(E9&gt;1800,"",_xlfn.XLOOKUP(H9,'Product Code'!$M$3:$M$7,'Product Code'!$N$3:$N$7)),)</f>
        <v>#N/A</v>
      </c>
      <c r="P9" s="9" t="str">
        <f t="shared" si="2"/>
        <v/>
      </c>
      <c r="Q9" s="2" t="s">
        <v>7</v>
      </c>
    </row>
    <row r="10" spans="1:17" s="2" customFormat="1" ht="21.45" customHeight="1" x14ac:dyDescent="0.25">
      <c r="A10" s="12">
        <f t="shared" si="3"/>
        <v>5</v>
      </c>
      <c r="B10" s="15"/>
      <c r="C10" s="12" t="str">
        <f t="shared" si="0"/>
        <v xml:space="preserve"> </v>
      </c>
      <c r="D10" s="15"/>
      <c r="E10" s="15"/>
      <c r="F10" s="12">
        <f t="shared" si="1"/>
        <v>1</v>
      </c>
      <c r="G10" s="30"/>
      <c r="H10" s="30"/>
      <c r="I10" s="30"/>
      <c r="J10" s="15"/>
      <c r="K10" s="15"/>
      <c r="L10" s="15"/>
      <c r="M10" s="15"/>
      <c r="N10" s="8"/>
      <c r="O10" s="20" t="e">
        <f>_xlfn.TEXTJOIN("-",TRUE,"SSP2",IF(OR(B10="Aperture",B10="Frame Aperture"),IF(K10="Liner",_xlfn.CONCAT(D10+3,"-",E10+3),_xlfn.CONCAT(D10,"-",E10)),IF(B10="External",IF(K10="Liner",_xlfn.CONCAT(D10-77,"-",E10-117),_xlfn.CONCAT(D10-80,"-",E10-120)),_xlfn.XLOOKUP(B10,'Standard Hatch Sizes'!$D$6:$D$15,'Standard Hatch Sizes'!$E$6:$E$15))),IF(OR(B10="Aperture",B10="External",B10="Frame Aperture"),"",IF(K10="Liner",_xlfn.XLOOKUP(B10,'Standard Hatch Sizes'!$D$6:$D$15,'Standard Hatch Sizes'!$H$6:$H$15),_xlfn.XLOOKUP(B10,'Standard Hatch Sizes'!$D$6:$D$15,'Standard Hatch Sizes'!$F$6:$F$15))),
IF(OR(B10="Aperture",B10="External",B10="Frame Aperture"),"",IF(K10="Liner",_xlfn.XLOOKUP(B10,'Standard Hatch Sizes'!$D$6:$D$15,'Standard Hatch Sizes'!$I$6:$I$15),_xlfn.XLOOKUP(B10,'Standard Hatch Sizes'!$D$6:$D$15,'Standard Hatch Sizes'!$G$6:$G$15))),
VLOOKUP(G10,'Product Code'!$E$3:$F$4,2),
VLOOKUP(I10,'Product Code'!$E$3:$F$4,2),
VLOOKUP(J10,'Product Code'!$H$3:$I$4,2),
_xlfn.XLOOKUP(K10,'Product Code'!$J$3:$J$5,'Product Code'!$K$3:$K$5),
IF(E10&gt;1800,"",_xlfn.XLOOKUP(H10,'Product Code'!$M$3:$M$7,'Product Code'!$N$3:$N$7)),)</f>
        <v>#N/A</v>
      </c>
      <c r="P10" s="9" t="str">
        <f t="shared" si="2"/>
        <v/>
      </c>
    </row>
    <row r="11" spans="1:17" s="2" customFormat="1" ht="21.45" customHeight="1" x14ac:dyDescent="0.25">
      <c r="A11" s="12">
        <f t="shared" si="3"/>
        <v>6</v>
      </c>
      <c r="B11" s="15"/>
      <c r="C11" s="12" t="str">
        <f t="shared" si="0"/>
        <v xml:space="preserve"> </v>
      </c>
      <c r="D11" s="15"/>
      <c r="E11" s="15"/>
      <c r="F11" s="12">
        <f t="shared" si="1"/>
        <v>1</v>
      </c>
      <c r="G11" s="30"/>
      <c r="H11" s="30"/>
      <c r="I11" s="30"/>
      <c r="J11" s="15"/>
      <c r="K11" s="15"/>
      <c r="L11" s="15"/>
      <c r="M11" s="15"/>
      <c r="N11" s="8"/>
      <c r="O11" s="20" t="e">
        <f>_xlfn.TEXTJOIN("-",TRUE,"SSP2",IF(OR(B11="Aperture",B11="Frame Aperture"),IF(K11="Liner",_xlfn.CONCAT(D11+3,"-",E11+3),_xlfn.CONCAT(D11,"-",E11)),IF(B11="External",IF(K11="Liner",_xlfn.CONCAT(D11-77,"-",E11-117),_xlfn.CONCAT(D11-80,"-",E11-120)),_xlfn.XLOOKUP(B11,'Standard Hatch Sizes'!$D$6:$D$15,'Standard Hatch Sizes'!$E$6:$E$15))),IF(OR(B11="Aperture",B11="External",B11="Frame Aperture"),"",IF(K11="Liner",_xlfn.XLOOKUP(B11,'Standard Hatch Sizes'!$D$6:$D$15,'Standard Hatch Sizes'!$H$6:$H$15),_xlfn.XLOOKUP(B11,'Standard Hatch Sizes'!$D$6:$D$15,'Standard Hatch Sizes'!$F$6:$F$15))),
IF(OR(B11="Aperture",B11="External",B11="Frame Aperture"),"",IF(K11="Liner",_xlfn.XLOOKUP(B11,'Standard Hatch Sizes'!$D$6:$D$15,'Standard Hatch Sizes'!$I$6:$I$15),_xlfn.XLOOKUP(B11,'Standard Hatch Sizes'!$D$6:$D$15,'Standard Hatch Sizes'!$G$6:$G$15))),
VLOOKUP(G11,'Product Code'!$E$3:$F$4,2),
VLOOKUP(I11,'Product Code'!$E$3:$F$4,2),
VLOOKUP(J11,'Product Code'!$H$3:$I$4,2),
_xlfn.XLOOKUP(K11,'Product Code'!$J$3:$J$5,'Product Code'!$K$3:$K$5),
IF(E11&gt;1800,"",_xlfn.XLOOKUP(H11,'Product Code'!$M$3:$M$7,'Product Code'!$N$3:$N$7)),)</f>
        <v>#N/A</v>
      </c>
      <c r="P11" s="9" t="str">
        <f t="shared" si="2"/>
        <v/>
      </c>
    </row>
    <row r="12" spans="1:17" ht="21.45" customHeight="1" x14ac:dyDescent="0.25">
      <c r="A12" s="12">
        <f t="shared" si="3"/>
        <v>7</v>
      </c>
      <c r="B12" s="15"/>
      <c r="C12" s="12" t="str">
        <f t="shared" si="0"/>
        <v xml:space="preserve"> </v>
      </c>
      <c r="D12" s="15"/>
      <c r="E12" s="15"/>
      <c r="F12" s="12">
        <f t="shared" si="1"/>
        <v>1</v>
      </c>
      <c r="G12" s="30"/>
      <c r="H12" s="30"/>
      <c r="I12" s="30"/>
      <c r="J12" s="15"/>
      <c r="K12" s="15"/>
      <c r="L12" s="15"/>
      <c r="M12" s="15"/>
      <c r="N12" s="8"/>
      <c r="O12" s="20" t="e">
        <f>_xlfn.TEXTJOIN("-",TRUE,"SSP2",IF(OR(B12="Aperture",B12="Frame Aperture"),IF(K12="Liner",_xlfn.CONCAT(D12+3,"-",E12+3),_xlfn.CONCAT(D12,"-",E12)),IF(B12="External",IF(K12="Liner",_xlfn.CONCAT(D12-77,"-",E12-117),_xlfn.CONCAT(D12-80,"-",E12-120)),_xlfn.XLOOKUP(B12,'Standard Hatch Sizes'!$D$6:$D$15,'Standard Hatch Sizes'!$E$6:$E$15))),IF(OR(B12="Aperture",B12="External",B12="Frame Aperture"),"",IF(K12="Liner",_xlfn.XLOOKUP(B12,'Standard Hatch Sizes'!$D$6:$D$15,'Standard Hatch Sizes'!$H$6:$H$15),_xlfn.XLOOKUP(B12,'Standard Hatch Sizes'!$D$6:$D$15,'Standard Hatch Sizes'!$F$6:$F$15))),
IF(OR(B12="Aperture",B12="External",B12="Frame Aperture"),"",IF(K12="Liner",_xlfn.XLOOKUP(B12,'Standard Hatch Sizes'!$D$6:$D$15,'Standard Hatch Sizes'!$I$6:$I$15),_xlfn.XLOOKUP(B12,'Standard Hatch Sizes'!$D$6:$D$15,'Standard Hatch Sizes'!$G$6:$G$15))),
VLOOKUP(G12,'Product Code'!$E$3:$F$4,2),
VLOOKUP(I12,'Product Code'!$E$3:$F$4,2),
VLOOKUP(J12,'Product Code'!$H$3:$I$4,2),
_xlfn.XLOOKUP(K12,'Product Code'!$J$3:$J$5,'Product Code'!$K$3:$K$5),
IF(E12&gt;1800,"",_xlfn.XLOOKUP(H12,'Product Code'!$M$3:$M$7,'Product Code'!$N$3:$N$7)),)</f>
        <v>#N/A</v>
      </c>
      <c r="P12" s="9" t="str">
        <f t="shared" si="2"/>
        <v/>
      </c>
    </row>
    <row r="13" spans="1:17" ht="21.45" customHeight="1" x14ac:dyDescent="0.25">
      <c r="A13" s="12">
        <f t="shared" si="3"/>
        <v>8</v>
      </c>
      <c r="B13" s="15"/>
      <c r="C13" s="12" t="str">
        <f t="shared" si="0"/>
        <v xml:space="preserve"> </v>
      </c>
      <c r="D13" s="15"/>
      <c r="E13" s="15"/>
      <c r="F13" s="12">
        <f t="shared" si="1"/>
        <v>1</v>
      </c>
      <c r="G13" s="30"/>
      <c r="H13" s="30"/>
      <c r="I13" s="30"/>
      <c r="J13" s="15"/>
      <c r="K13" s="15"/>
      <c r="L13" s="15"/>
      <c r="M13" s="15"/>
      <c r="N13" s="8"/>
      <c r="O13" s="20" t="e">
        <f>_xlfn.TEXTJOIN("-",TRUE,"SSP2",IF(OR(B13="Aperture",B13="Frame Aperture"),IF(K13="Liner",_xlfn.CONCAT(D13+3,"-",E13+3),_xlfn.CONCAT(D13,"-",E13)),IF(B13="External",IF(K13="Liner",_xlfn.CONCAT(D13-77,"-",E13-117),_xlfn.CONCAT(D13-80,"-",E13-120)),_xlfn.XLOOKUP(B13,'Standard Hatch Sizes'!$D$6:$D$15,'Standard Hatch Sizes'!$E$6:$E$15))),IF(OR(B13="Aperture",B13="External",B13="Frame Aperture"),"",IF(K13="Liner",_xlfn.XLOOKUP(B13,'Standard Hatch Sizes'!$D$6:$D$15,'Standard Hatch Sizes'!$H$6:$H$15),_xlfn.XLOOKUP(B13,'Standard Hatch Sizes'!$D$6:$D$15,'Standard Hatch Sizes'!$F$6:$F$15))),
IF(OR(B13="Aperture",B13="External",B13="Frame Aperture"),"",IF(K13="Liner",_xlfn.XLOOKUP(B13,'Standard Hatch Sizes'!$D$6:$D$15,'Standard Hatch Sizes'!$I$6:$I$15),_xlfn.XLOOKUP(B13,'Standard Hatch Sizes'!$D$6:$D$15,'Standard Hatch Sizes'!$G$6:$G$15))),
VLOOKUP(G13,'Product Code'!$E$3:$F$4,2),
VLOOKUP(I13,'Product Code'!$E$3:$F$4,2),
VLOOKUP(J13,'Product Code'!$H$3:$I$4,2),
_xlfn.XLOOKUP(K13,'Product Code'!$J$3:$J$5,'Product Code'!$K$3:$K$5),
IF(E13&gt;1800,"",_xlfn.XLOOKUP(H13,'Product Code'!$M$3:$M$7,'Product Code'!$N$3:$N$7)),)</f>
        <v>#N/A</v>
      </c>
      <c r="P13" s="9" t="str">
        <f t="shared" si="2"/>
        <v/>
      </c>
    </row>
    <row r="14" spans="1:17" ht="21.45" customHeight="1" x14ac:dyDescent="0.25">
      <c r="A14" s="12">
        <f t="shared" si="3"/>
        <v>9</v>
      </c>
      <c r="B14" s="15"/>
      <c r="C14" s="12" t="str">
        <f t="shared" si="0"/>
        <v xml:space="preserve"> </v>
      </c>
      <c r="D14" s="15"/>
      <c r="E14" s="15"/>
      <c r="F14" s="12">
        <f t="shared" si="1"/>
        <v>1</v>
      </c>
      <c r="G14" s="30"/>
      <c r="H14" s="30"/>
      <c r="I14" s="30"/>
      <c r="J14" s="15"/>
      <c r="K14" s="15"/>
      <c r="L14" s="15"/>
      <c r="M14" s="15"/>
      <c r="N14" s="8"/>
      <c r="O14" s="20" t="e">
        <f>_xlfn.TEXTJOIN("-",TRUE,"SSP2",IF(OR(B14="Aperture",B14="Frame Aperture"),IF(K14="Liner",_xlfn.CONCAT(D14+3,"-",E14+3),_xlfn.CONCAT(D14,"-",E14)),IF(B14="External",IF(K14="Liner",_xlfn.CONCAT(D14-77,"-",E14-117),_xlfn.CONCAT(D14-80,"-",E14-120)),_xlfn.XLOOKUP(B14,'Standard Hatch Sizes'!$D$6:$D$15,'Standard Hatch Sizes'!$E$6:$E$15))),IF(OR(B14="Aperture",B14="External",B14="Frame Aperture"),"",IF(K14="Liner",_xlfn.XLOOKUP(B14,'Standard Hatch Sizes'!$D$6:$D$15,'Standard Hatch Sizes'!$H$6:$H$15),_xlfn.XLOOKUP(B14,'Standard Hatch Sizes'!$D$6:$D$15,'Standard Hatch Sizes'!$F$6:$F$15))),
IF(OR(B14="Aperture",B14="External",B14="Frame Aperture"),"",IF(K14="Liner",_xlfn.XLOOKUP(B14,'Standard Hatch Sizes'!$D$6:$D$15,'Standard Hatch Sizes'!$I$6:$I$15),_xlfn.XLOOKUP(B14,'Standard Hatch Sizes'!$D$6:$D$15,'Standard Hatch Sizes'!$G$6:$G$15))),
VLOOKUP(G14,'Product Code'!$E$3:$F$4,2),
VLOOKUP(I14,'Product Code'!$E$3:$F$4,2),
VLOOKUP(J14,'Product Code'!$H$3:$I$4,2),
_xlfn.XLOOKUP(K14,'Product Code'!$J$3:$J$5,'Product Code'!$K$3:$K$5),
IF(E14&gt;1800,"",_xlfn.XLOOKUP(H14,'Product Code'!$M$3:$M$7,'Product Code'!$N$3:$N$7)),)</f>
        <v>#N/A</v>
      </c>
      <c r="P14" s="9" t="str">
        <f t="shared" si="2"/>
        <v/>
      </c>
    </row>
    <row r="15" spans="1:17" ht="21.45" customHeight="1" x14ac:dyDescent="0.25">
      <c r="A15" s="12">
        <f t="shared" si="3"/>
        <v>10</v>
      </c>
      <c r="B15" s="15"/>
      <c r="C15" s="12" t="str">
        <f t="shared" si="0"/>
        <v xml:space="preserve"> </v>
      </c>
      <c r="D15" s="15"/>
      <c r="E15" s="15"/>
      <c r="F15" s="12">
        <f t="shared" si="1"/>
        <v>1</v>
      </c>
      <c r="G15" s="30"/>
      <c r="H15" s="30"/>
      <c r="I15" s="30"/>
      <c r="J15" s="15"/>
      <c r="K15" s="15"/>
      <c r="L15" s="15"/>
      <c r="M15" s="15"/>
      <c r="N15" s="8"/>
      <c r="O15" s="20" t="e">
        <f>_xlfn.TEXTJOIN("-",TRUE,"SSP2",IF(OR(B15="Aperture",B15="Frame Aperture"),IF(K15="Liner",_xlfn.CONCAT(D15+3,"-",E15+3),_xlfn.CONCAT(D15,"-",E15)),IF(B15="External",IF(K15="Liner",_xlfn.CONCAT(D15-77,"-",E15-117),_xlfn.CONCAT(D15-80,"-",E15-120)),_xlfn.XLOOKUP(B15,'Standard Hatch Sizes'!$D$6:$D$15,'Standard Hatch Sizes'!$E$6:$E$15))),IF(OR(B15="Aperture",B15="External",B15="Frame Aperture"),"",IF(K15="Liner",_xlfn.XLOOKUP(B15,'Standard Hatch Sizes'!$D$6:$D$15,'Standard Hatch Sizes'!$H$6:$H$15),_xlfn.XLOOKUP(B15,'Standard Hatch Sizes'!$D$6:$D$15,'Standard Hatch Sizes'!$F$6:$F$15))),
IF(OR(B15="Aperture",B15="External",B15="Frame Aperture"),"",IF(K15="Liner",_xlfn.XLOOKUP(B15,'Standard Hatch Sizes'!$D$6:$D$15,'Standard Hatch Sizes'!$I$6:$I$15),_xlfn.XLOOKUP(B15,'Standard Hatch Sizes'!$D$6:$D$15,'Standard Hatch Sizes'!$G$6:$G$15))),
VLOOKUP(G15,'Product Code'!$E$3:$F$4,2),
VLOOKUP(I15,'Product Code'!$E$3:$F$4,2),
VLOOKUP(J15,'Product Code'!$H$3:$I$4,2),
_xlfn.XLOOKUP(K15,'Product Code'!$J$3:$J$5,'Product Code'!$K$3:$K$5),
IF(E15&gt;1800,"",_xlfn.XLOOKUP(H15,'Product Code'!$M$3:$M$7,'Product Code'!$N$3:$N$7)),)</f>
        <v>#N/A</v>
      </c>
      <c r="P15" s="9" t="str">
        <f t="shared" si="2"/>
        <v/>
      </c>
    </row>
    <row r="16" spans="1:17" ht="21.45" customHeight="1" x14ac:dyDescent="0.25">
      <c r="A16" s="32"/>
      <c r="C16" s="32"/>
      <c r="D16" s="50" t="str">
        <f>IF(OR(F6&gt;1,F7&gt;1,F8&gt;1,F9&gt;1,F10&gt;1,F11&gt;1,F12&gt;1,F13&gt;1,F14&gt;1,F15&gt;1),"If blind drop is over 1800mm, it must be Meet in Middle"," ")</f>
        <v xml:space="preserve"> </v>
      </c>
      <c r="E16" s="50"/>
      <c r="F16" s="50"/>
      <c r="G16" s="38"/>
      <c r="H16" s="38"/>
      <c r="I16" s="38"/>
      <c r="J16" s="53" t="str">
        <f>IF(AND(OR(K6="Liner",K7="Liner",K8="Liner",K9="Liner",K10="Liner",K11="Liner",K12="Liner",K13="Liner",K14="Liner",K15="Liner",K6="Seal",K7="Seal",K8="Seal",K9="Seal",K10="Seal",K11="Seal",K12="Seal",K13="Seal",K14="Seal",K15="Seal"),OR(J6="None",J7="None",J8="None",J9="None",J10="None",J11="None",J12="None",J13="None",J14="None",J15="None")),"Radius Required!"," ")</f>
        <v xml:space="preserve"> </v>
      </c>
      <c r="K16" s="50" t="str">
        <f>IF(AND(OR(K6="Liner",K7="Liner",K8="Liner",K9="Liner",K10="Liner",K11="Liner",K12="Liner",K13="Liner",K14="Liner",K15="Liner"),OR(E6&gt;500,E7&gt;500,E8&gt;500,E9&gt;500,E10&gt;500,E11&gt;500,E12&gt;500,E13&gt;500,E14&gt;500,E15&gt;500)),"If Drop is over 500mm, The crossbar will intrude into visable area!"," ")</f>
        <v xml:space="preserve"> </v>
      </c>
      <c r="L16" s="50"/>
      <c r="M16" s="24"/>
      <c r="N16" s="8"/>
      <c r="O16" s="34"/>
    </row>
    <row r="17" spans="1:15" ht="13.2" customHeight="1" x14ac:dyDescent="0.25">
      <c r="A17" s="39"/>
      <c r="C17" s="8"/>
      <c r="D17" s="51"/>
      <c r="E17" s="51"/>
      <c r="F17" s="51"/>
      <c r="G17" s="8"/>
      <c r="H17" s="8"/>
      <c r="I17" s="8"/>
      <c r="J17" s="54"/>
      <c r="K17" s="51"/>
      <c r="L17" s="51"/>
      <c r="N17" s="8"/>
    </row>
    <row r="18" spans="1:15" ht="13.2" customHeight="1" x14ac:dyDescent="0.25">
      <c r="A18" s="39" t="s">
        <v>8</v>
      </c>
      <c r="D18" s="52"/>
      <c r="E18" s="52"/>
      <c r="F18" s="52"/>
      <c r="L18" s="28" t="s">
        <v>9</v>
      </c>
      <c r="M18" s="21"/>
      <c r="N18" s="8"/>
    </row>
    <row r="19" spans="1:15" ht="13.2" customHeight="1" x14ac:dyDescent="0.25">
      <c r="A19" s="41"/>
      <c r="B19" s="42"/>
      <c r="C19" s="42"/>
      <c r="D19" s="42"/>
      <c r="E19" s="42"/>
      <c r="F19" s="42"/>
      <c r="G19" s="42"/>
      <c r="H19" s="42"/>
      <c r="I19" s="42"/>
      <c r="J19" s="43"/>
      <c r="L19" s="28" t="s">
        <v>10</v>
      </c>
      <c r="M19" s="22"/>
      <c r="N19" s="8"/>
    </row>
    <row r="20" spans="1:15" ht="13.2" customHeight="1" x14ac:dyDescent="0.25">
      <c r="A20" s="44"/>
      <c r="B20" s="45"/>
      <c r="C20" s="45"/>
      <c r="D20" s="45"/>
      <c r="E20" s="45"/>
      <c r="F20" s="45"/>
      <c r="G20" s="45"/>
      <c r="H20" s="45"/>
      <c r="I20" s="45"/>
      <c r="J20" s="46"/>
      <c r="L20" s="28" t="s">
        <v>11</v>
      </c>
      <c r="M20" s="21"/>
      <c r="N20" s="8"/>
    </row>
    <row r="21" spans="1:15" ht="13.2" customHeight="1" x14ac:dyDescent="0.25">
      <c r="A21" s="44"/>
      <c r="B21" s="45"/>
      <c r="C21" s="45"/>
      <c r="D21" s="45"/>
      <c r="E21" s="45"/>
      <c r="F21" s="45"/>
      <c r="G21" s="45"/>
      <c r="H21" s="45"/>
      <c r="I21" s="45"/>
      <c r="J21" s="46"/>
      <c r="L21" s="28" t="s">
        <v>12</v>
      </c>
      <c r="M21" s="23"/>
      <c r="N21" s="8"/>
    </row>
    <row r="22" spans="1:15" ht="13.2" customHeight="1" x14ac:dyDescent="0.25">
      <c r="A22" s="44"/>
      <c r="B22" s="45"/>
      <c r="C22" s="45"/>
      <c r="D22" s="45"/>
      <c r="E22" s="45"/>
      <c r="F22" s="45"/>
      <c r="G22" s="45"/>
      <c r="H22" s="45"/>
      <c r="I22" s="45"/>
      <c r="J22" s="46"/>
      <c r="L22" s="28"/>
      <c r="M22" s="24"/>
      <c r="N22" s="8"/>
    </row>
    <row r="23" spans="1:15" ht="13.2" customHeight="1" x14ac:dyDescent="0.25">
      <c r="A23" s="44"/>
      <c r="B23" s="45"/>
      <c r="C23" s="45"/>
      <c r="D23" s="45"/>
      <c r="E23" s="45"/>
      <c r="F23" s="45"/>
      <c r="G23" s="45"/>
      <c r="H23" s="45"/>
      <c r="I23" s="45"/>
      <c r="J23" s="46"/>
      <c r="L23" s="28" t="s">
        <v>13</v>
      </c>
      <c r="M23" s="21"/>
      <c r="N23" s="8"/>
    </row>
    <row r="24" spans="1:15" ht="14.55" customHeight="1" x14ac:dyDescent="0.25">
      <c r="A24" s="44"/>
      <c r="B24" s="45"/>
      <c r="C24" s="45"/>
      <c r="D24" s="45"/>
      <c r="E24" s="45"/>
      <c r="F24" s="45"/>
      <c r="G24" s="45"/>
      <c r="H24" s="45"/>
      <c r="I24" s="45"/>
      <c r="J24" s="46"/>
      <c r="L24" s="29"/>
      <c r="M24" s="23"/>
      <c r="N24" s="8"/>
    </row>
    <row r="25" spans="1:15" ht="14.55" customHeight="1" x14ac:dyDescent="0.25">
      <c r="A25" s="47"/>
      <c r="B25" s="48"/>
      <c r="C25" s="48"/>
      <c r="D25" s="48"/>
      <c r="E25" s="48"/>
      <c r="F25" s="48"/>
      <c r="G25" s="48"/>
      <c r="H25" s="48"/>
      <c r="I25" s="48"/>
      <c r="J25" s="49"/>
      <c r="L25" s="29"/>
      <c r="M25" s="21"/>
      <c r="N25" s="8"/>
    </row>
    <row r="26" spans="1:15" ht="34.950000000000003" customHeight="1" x14ac:dyDescent="0.25">
      <c r="A26" s="40" t="s">
        <v>60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13"/>
      <c r="O26" s="13"/>
    </row>
  </sheetData>
  <sheetProtection algorithmName="SHA-512" hashValue="TSisXtf+QtRdDLAXQsasT31Mvox1+AEOAN8QvUG6aYl6k01jihBdCyn3AJaZFLVJj42/d98joBbzIneIImiw5g==" saltValue="1SzL/dCOH9maC+4VSahOqw==" spinCount="100000" sheet="1" objects="1" scenarios="1"/>
  <mergeCells count="5">
    <mergeCell ref="A26:M26"/>
    <mergeCell ref="A19:J25"/>
    <mergeCell ref="D16:F18"/>
    <mergeCell ref="J16:J17"/>
    <mergeCell ref="K16:L17"/>
  </mergeCells>
  <conditionalFormatting sqref="D6:F15 D16">
    <cfRule type="expression" dxfId="3" priority="8">
      <formula>LEFT($C6,1)="L"</formula>
    </cfRule>
  </conditionalFormatting>
  <conditionalFormatting sqref="I6:I15">
    <cfRule type="expression" dxfId="2" priority="9">
      <formula>#REF!=3</formula>
    </cfRule>
    <cfRule type="expression" dxfId="1" priority="10">
      <formula>#REF!&gt;2</formula>
    </cfRule>
  </conditionalFormatting>
  <conditionalFormatting sqref="O6:P15">
    <cfRule type="expression" dxfId="0" priority="1">
      <formula>LEFT($B6,1)="A"</formula>
    </cfRule>
  </conditionalFormatting>
  <dataValidations count="2">
    <dataValidation type="whole" allowBlank="1" showInputMessage="1" showErrorMessage="1" error="Entered Value Below/ Above Minimum or Maximum Drop" sqref="E6:E15" xr:uid="{E1C2D0BD-5A75-4EB9-8F57-C60264CDC891}">
      <formula1>180</formula1>
      <formula2>2500</formula2>
    </dataValidation>
    <dataValidation type="whole" allowBlank="1" showInputMessage="1" showErrorMessage="1" error="Entered Value Below/ Above Minimum or Maximum Width" sqref="D6:D15" xr:uid="{E3354CA7-CC62-48AE-BF91-4A182F22033F}">
      <formula1>180</formula1>
      <formula2>1200</formula2>
    </dataValidation>
  </dataValidations>
  <printOptions horizontalCentered="1"/>
  <pageMargins left="0.23622047244094491" right="0.23622047244094491" top="0.39370078740157483" bottom="0.39370078740157483" header="0.31496062992125984" footer="0.31496062992125984"/>
  <pageSetup paperSize="9" scale="99" orientation="landscape" r:id="rId1"/>
  <ignoredErrors>
    <ignoredError sqref="A7:A15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63917D-36AC-4153-8F9E-A3D5A7257658}">
          <x14:formula1>
            <xm:f>'Product Code'!$E$3:$E$4</xm:f>
          </x14:formula1>
          <xm:sqref>G6:G15 I6:I15</xm:sqref>
        </x14:dataValidation>
        <x14:dataValidation type="list" allowBlank="1" showInputMessage="1" showErrorMessage="1" xr:uid="{9C213C8E-0758-48E8-8CCE-BFEC37A3F941}">
          <x14:formula1>
            <xm:f>'Product Code'!$H$3:$H$4</xm:f>
          </x14:formula1>
          <xm:sqref>J6:J15</xm:sqref>
        </x14:dataValidation>
        <x14:dataValidation type="list" allowBlank="1" showInputMessage="1" showErrorMessage="1" xr:uid="{9A22DB40-E2E7-437B-A42F-6A30D7A9057B}">
          <x14:formula1>
            <xm:f>'Product Code'!$J$3:$J$5</xm:f>
          </x14:formula1>
          <xm:sqref>K6:K15</xm:sqref>
        </x14:dataValidation>
        <x14:dataValidation type="list" allowBlank="1" showInputMessage="1" showErrorMessage="1" xr:uid="{0ACBF785-4C26-41B2-836C-9E1AA7E89604}">
          <x14:formula1>
            <xm:f>'Standard Hatch Sizes'!$D$3:$D$15</xm:f>
          </x14:formula1>
          <xm:sqref>B6:B15</xm:sqref>
        </x14:dataValidation>
        <x14:dataValidation type="list" allowBlank="1" showInputMessage="1" showErrorMessage="1" xr:uid="{99F96AD9-698C-4FD7-AFAE-C40D99829D63}">
          <x14:formula1>
            <xm:f>'Product Code'!$M$3:$M$7</xm:f>
          </x14:formula1>
          <xm:sqref>H6:H15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71495-8D21-42C5-AB04-10F868ED9588}">
  <sheetPr codeName="Sheet2">
    <tabColor rgb="FFFF0000"/>
  </sheetPr>
  <dimension ref="A1:I15"/>
  <sheetViews>
    <sheetView workbookViewId="0">
      <selection activeCell="K5" sqref="K5"/>
    </sheetView>
  </sheetViews>
  <sheetFormatPr defaultColWidth="8.77734375" defaultRowHeight="14.4" x14ac:dyDescent="0.3"/>
  <cols>
    <col min="1" max="2" width="3.6640625" customWidth="1"/>
    <col min="3" max="3" width="22.44140625" bestFit="1" customWidth="1"/>
    <col min="4" max="4" width="14.6640625" customWidth="1"/>
    <col min="5" max="5" width="10" customWidth="1"/>
    <col min="6" max="6" width="9.33203125" customWidth="1"/>
    <col min="7" max="7" width="10.33203125" customWidth="1"/>
  </cols>
  <sheetData>
    <row r="1" spans="1:9" x14ac:dyDescent="0.3">
      <c r="H1" s="55" t="s">
        <v>43</v>
      </c>
      <c r="I1" s="55"/>
    </row>
    <row r="2" spans="1:9" x14ac:dyDescent="0.3">
      <c r="A2" s="16"/>
      <c r="B2" s="16"/>
      <c r="C2" s="16" t="s">
        <v>14</v>
      </c>
      <c r="D2" s="16" t="s">
        <v>15</v>
      </c>
      <c r="E2" s="6" t="s">
        <v>16</v>
      </c>
      <c r="F2" s="6" t="s">
        <v>17</v>
      </c>
      <c r="G2" s="6" t="s">
        <v>18</v>
      </c>
      <c r="H2" s="6" t="s">
        <v>17</v>
      </c>
      <c r="I2" s="6" t="s">
        <v>18</v>
      </c>
    </row>
    <row r="3" spans="1:9" x14ac:dyDescent="0.3">
      <c r="A3" s="16"/>
      <c r="B3" s="16"/>
      <c r="C3" s="16"/>
      <c r="D3" s="24" t="s">
        <v>75</v>
      </c>
      <c r="E3" s="6"/>
      <c r="F3" s="6"/>
      <c r="G3" s="6"/>
    </row>
    <row r="4" spans="1:9" x14ac:dyDescent="0.3">
      <c r="A4" s="16"/>
      <c r="B4" s="16"/>
      <c r="C4" s="16"/>
      <c r="D4" s="24" t="s">
        <v>76</v>
      </c>
      <c r="E4" s="6"/>
      <c r="F4" s="6"/>
      <c r="G4" s="6"/>
    </row>
    <row r="5" spans="1:9" x14ac:dyDescent="0.3">
      <c r="A5" s="17"/>
      <c r="B5" s="17"/>
      <c r="D5" s="24" t="s">
        <v>57</v>
      </c>
    </row>
    <row r="6" spans="1:9" x14ac:dyDescent="0.3">
      <c r="A6" s="17"/>
      <c r="B6" s="17"/>
      <c r="C6" s="24" t="s">
        <v>19</v>
      </c>
      <c r="D6" s="17" t="s">
        <v>20</v>
      </c>
      <c r="E6" s="18" t="s">
        <v>21</v>
      </c>
      <c r="F6" s="19">
        <v>260</v>
      </c>
      <c r="G6" s="19">
        <v>260</v>
      </c>
      <c r="H6">
        <f>F6+3</f>
        <v>263</v>
      </c>
      <c r="I6">
        <f>G6+3</f>
        <v>263</v>
      </c>
    </row>
    <row r="7" spans="1:9" x14ac:dyDescent="0.3">
      <c r="A7" s="17"/>
      <c r="B7" s="17"/>
      <c r="C7" s="24" t="s">
        <v>19</v>
      </c>
      <c r="D7" s="17" t="s">
        <v>22</v>
      </c>
      <c r="E7" s="18" t="s">
        <v>23</v>
      </c>
      <c r="F7" s="19">
        <v>347</v>
      </c>
      <c r="G7" s="19">
        <v>202</v>
      </c>
      <c r="H7">
        <f t="shared" ref="H7:H15" si="0">F7+3</f>
        <v>350</v>
      </c>
      <c r="I7">
        <f t="shared" ref="I7:I15" si="1">G7+3</f>
        <v>205</v>
      </c>
    </row>
    <row r="8" spans="1:9" x14ac:dyDescent="0.3">
      <c r="A8" s="17"/>
      <c r="B8" s="17"/>
      <c r="C8" s="24" t="s">
        <v>19</v>
      </c>
      <c r="D8" s="17" t="s">
        <v>24</v>
      </c>
      <c r="E8" s="18" t="s">
        <v>25</v>
      </c>
      <c r="F8" s="19">
        <v>457</v>
      </c>
      <c r="G8" s="19">
        <v>327</v>
      </c>
      <c r="H8">
        <f t="shared" si="0"/>
        <v>460</v>
      </c>
      <c r="I8">
        <f t="shared" si="1"/>
        <v>330</v>
      </c>
    </row>
    <row r="9" spans="1:9" x14ac:dyDescent="0.3">
      <c r="A9" s="18"/>
      <c r="B9" s="18"/>
      <c r="C9" s="24" t="s">
        <v>19</v>
      </c>
      <c r="D9" s="17" t="s">
        <v>26</v>
      </c>
      <c r="E9" s="18" t="s">
        <v>27</v>
      </c>
      <c r="F9" s="19">
        <v>421</v>
      </c>
      <c r="G9" s="19">
        <v>421</v>
      </c>
      <c r="H9">
        <f t="shared" si="0"/>
        <v>424</v>
      </c>
      <c r="I9">
        <f t="shared" si="1"/>
        <v>424</v>
      </c>
    </row>
    <row r="10" spans="1:9" x14ac:dyDescent="0.3">
      <c r="A10" s="18"/>
      <c r="B10" s="18"/>
      <c r="C10" s="24" t="s">
        <v>19</v>
      </c>
      <c r="D10" s="18" t="s">
        <v>28</v>
      </c>
      <c r="E10" s="18" t="s">
        <v>29</v>
      </c>
      <c r="F10" s="19">
        <v>442</v>
      </c>
      <c r="G10" s="19">
        <v>442</v>
      </c>
      <c r="H10">
        <f t="shared" si="0"/>
        <v>445</v>
      </c>
      <c r="I10">
        <f t="shared" si="1"/>
        <v>445</v>
      </c>
    </row>
    <row r="11" spans="1:9" x14ac:dyDescent="0.3">
      <c r="A11" s="18"/>
      <c r="B11" s="18"/>
      <c r="C11" s="24" t="s">
        <v>19</v>
      </c>
      <c r="D11" s="18" t="s">
        <v>30</v>
      </c>
      <c r="E11" s="18" t="s">
        <v>31</v>
      </c>
      <c r="F11" s="19">
        <v>507</v>
      </c>
      <c r="G11" s="19">
        <v>377</v>
      </c>
      <c r="H11">
        <f t="shared" si="0"/>
        <v>510</v>
      </c>
      <c r="I11">
        <f t="shared" si="1"/>
        <v>380</v>
      </c>
    </row>
    <row r="12" spans="1:9" x14ac:dyDescent="0.3">
      <c r="A12" s="18"/>
      <c r="B12" s="18"/>
      <c r="C12" s="24" t="s">
        <v>19</v>
      </c>
      <c r="D12" s="18" t="s">
        <v>32</v>
      </c>
      <c r="E12" s="18" t="s">
        <v>33</v>
      </c>
      <c r="F12" s="19">
        <v>507</v>
      </c>
      <c r="G12" s="19">
        <v>392</v>
      </c>
      <c r="H12">
        <f t="shared" si="0"/>
        <v>510</v>
      </c>
      <c r="I12">
        <f t="shared" si="1"/>
        <v>395</v>
      </c>
    </row>
    <row r="13" spans="1:9" x14ac:dyDescent="0.3">
      <c r="A13" s="18"/>
      <c r="B13" s="18"/>
      <c r="C13" s="24" t="s">
        <v>19</v>
      </c>
      <c r="D13" s="18" t="s">
        <v>34</v>
      </c>
      <c r="E13" s="18" t="s">
        <v>35</v>
      </c>
      <c r="F13" s="19">
        <v>507</v>
      </c>
      <c r="G13" s="19">
        <v>507</v>
      </c>
      <c r="H13">
        <f t="shared" si="0"/>
        <v>510</v>
      </c>
      <c r="I13">
        <f t="shared" si="1"/>
        <v>510</v>
      </c>
    </row>
    <row r="14" spans="1:9" x14ac:dyDescent="0.3">
      <c r="C14" s="24" t="s">
        <v>19</v>
      </c>
      <c r="D14" s="18" t="s">
        <v>36</v>
      </c>
      <c r="E14" s="18" t="s">
        <v>37</v>
      </c>
      <c r="F14" s="19">
        <v>627</v>
      </c>
      <c r="G14" s="19">
        <v>627</v>
      </c>
      <c r="H14">
        <f t="shared" si="0"/>
        <v>630</v>
      </c>
      <c r="I14">
        <f t="shared" si="1"/>
        <v>630</v>
      </c>
    </row>
    <row r="15" spans="1:9" x14ac:dyDescent="0.3">
      <c r="C15" s="24" t="s">
        <v>19</v>
      </c>
      <c r="D15" s="18" t="s">
        <v>38</v>
      </c>
      <c r="E15" s="18" t="s">
        <v>39</v>
      </c>
      <c r="F15" s="19">
        <v>699</v>
      </c>
      <c r="G15" s="19">
        <v>699</v>
      </c>
      <c r="H15">
        <f t="shared" si="0"/>
        <v>702</v>
      </c>
      <c r="I15">
        <f t="shared" si="1"/>
        <v>702</v>
      </c>
    </row>
  </sheetData>
  <sheetProtection selectLockedCells="1" selectUnlockedCells="1"/>
  <mergeCells count="1">
    <mergeCell ref="H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578F-EE22-4F49-B1AB-ED9908F32915}">
  <sheetPr codeName="Sheet3"/>
  <dimension ref="B2:V8"/>
  <sheetViews>
    <sheetView workbookViewId="0">
      <selection activeCell="N13" sqref="N13"/>
    </sheetView>
  </sheetViews>
  <sheetFormatPr defaultColWidth="8.77734375" defaultRowHeight="14.4" x14ac:dyDescent="0.3"/>
  <cols>
    <col min="1" max="1" width="2.6640625" customWidth="1"/>
    <col min="2" max="2" width="16.109375" bestFit="1" customWidth="1"/>
    <col min="3" max="3" width="4.33203125" bestFit="1" customWidth="1"/>
    <col min="4" max="4" width="2.6640625" customWidth="1"/>
    <col min="5" max="5" width="23.6640625" bestFit="1" customWidth="1"/>
    <col min="6" max="6" width="5.33203125" bestFit="1" customWidth="1"/>
    <col min="7" max="7" width="3.6640625" customWidth="1"/>
    <col min="8" max="8" width="6.6640625" bestFit="1" customWidth="1"/>
    <col min="9" max="9" width="6.6640625" customWidth="1"/>
    <col min="10" max="10" width="15" bestFit="1" customWidth="1"/>
    <col min="11" max="11" width="5.33203125" bestFit="1" customWidth="1"/>
    <col min="12" max="12" width="3.6640625" customWidth="1"/>
    <col min="13" max="13" width="19.88671875" bestFit="1" customWidth="1"/>
    <col min="17" max="17" width="18.33203125" customWidth="1"/>
  </cols>
  <sheetData>
    <row r="2" spans="2:22" x14ac:dyDescent="0.3">
      <c r="B2" s="4" t="s">
        <v>40</v>
      </c>
      <c r="C2" s="5"/>
      <c r="D2" s="5"/>
      <c r="E2" s="4" t="s">
        <v>41</v>
      </c>
      <c r="F2" s="4" t="s">
        <v>16</v>
      </c>
      <c r="G2" s="5"/>
      <c r="H2" s="4" t="s">
        <v>42</v>
      </c>
      <c r="I2" s="4"/>
      <c r="J2" s="4" t="s">
        <v>43</v>
      </c>
      <c r="K2" s="4"/>
      <c r="M2" s="4" t="s">
        <v>61</v>
      </c>
      <c r="N2" s="4"/>
      <c r="O2" s="4"/>
      <c r="Q2" s="37" t="s">
        <v>72</v>
      </c>
      <c r="R2" s="36"/>
      <c r="S2" s="36"/>
      <c r="T2" s="36"/>
      <c r="U2" s="36"/>
      <c r="V2" s="36"/>
    </row>
    <row r="3" spans="2:22" x14ac:dyDescent="0.3">
      <c r="B3" s="5" t="s">
        <v>44</v>
      </c>
      <c r="C3" s="5" t="s">
        <v>73</v>
      </c>
      <c r="D3" s="5"/>
      <c r="E3" s="14" t="s">
        <v>45</v>
      </c>
      <c r="F3" s="5" t="s">
        <v>46</v>
      </c>
      <c r="G3" s="5"/>
      <c r="H3" s="5" t="s">
        <v>47</v>
      </c>
      <c r="I3" s="5"/>
      <c r="J3" s="5" t="s">
        <v>43</v>
      </c>
      <c r="K3" s="5" t="s">
        <v>48</v>
      </c>
      <c r="M3" s="35" t="s">
        <v>67</v>
      </c>
      <c r="N3" s="35"/>
      <c r="O3" s="35">
        <v>1</v>
      </c>
      <c r="S3">
        <v>0</v>
      </c>
      <c r="T3" s="35"/>
      <c r="U3" s="35"/>
      <c r="V3" s="35"/>
    </row>
    <row r="4" spans="2:22" x14ac:dyDescent="0.3">
      <c r="B4" s="5"/>
      <c r="C4" s="5"/>
      <c r="D4" s="5"/>
      <c r="E4" s="14" t="s">
        <v>49</v>
      </c>
      <c r="F4" s="5" t="s">
        <v>50</v>
      </c>
      <c r="G4" s="5"/>
      <c r="H4" s="5" t="s">
        <v>51</v>
      </c>
      <c r="I4" s="5" t="s">
        <v>51</v>
      </c>
      <c r="J4" s="5" t="s">
        <v>55</v>
      </c>
      <c r="K4" s="5" t="s">
        <v>56</v>
      </c>
      <c r="M4" s="35" t="s">
        <v>68</v>
      </c>
      <c r="N4" s="35" t="s">
        <v>69</v>
      </c>
      <c r="O4" s="35">
        <v>2</v>
      </c>
      <c r="Q4" s="35" t="s">
        <v>63</v>
      </c>
      <c r="R4" s="35"/>
      <c r="S4" s="35">
        <v>1</v>
      </c>
      <c r="T4" s="35"/>
      <c r="U4" s="35"/>
      <c r="V4" s="35"/>
    </row>
    <row r="5" spans="2:22" x14ac:dyDescent="0.3">
      <c r="B5" s="5"/>
      <c r="C5" s="5"/>
      <c r="D5" s="5"/>
      <c r="E5" s="6"/>
      <c r="F5" s="5"/>
      <c r="G5" s="5"/>
      <c r="H5" s="5"/>
      <c r="I5" s="5"/>
      <c r="J5" s="5" t="s">
        <v>47</v>
      </c>
      <c r="K5" s="5"/>
      <c r="M5" s="35" t="s">
        <v>64</v>
      </c>
      <c r="N5" s="35" t="s">
        <v>65</v>
      </c>
      <c r="O5" s="35">
        <v>3</v>
      </c>
      <c r="T5" s="35"/>
      <c r="U5" s="35"/>
      <c r="V5" s="35"/>
    </row>
    <row r="6" spans="2:22" x14ac:dyDescent="0.3">
      <c r="B6" s="5"/>
      <c r="C6" s="5"/>
      <c r="D6" s="5"/>
      <c r="E6" s="5"/>
      <c r="F6" s="5"/>
      <c r="G6" s="5"/>
      <c r="H6" s="5"/>
      <c r="I6" s="5"/>
      <c r="J6" s="5"/>
      <c r="K6" s="5"/>
      <c r="M6" s="35"/>
      <c r="N6" s="35"/>
      <c r="O6" s="35"/>
      <c r="T6" s="35"/>
      <c r="U6" s="35"/>
      <c r="V6" s="35"/>
    </row>
    <row r="7" spans="2:22" x14ac:dyDescent="0.3">
      <c r="B7" s="5"/>
      <c r="C7" s="5"/>
      <c r="D7" s="5"/>
      <c r="E7" s="5"/>
      <c r="F7" s="5"/>
      <c r="G7" s="5"/>
      <c r="H7" s="5"/>
      <c r="I7" s="5"/>
      <c r="J7" s="5"/>
      <c r="K7" s="5"/>
      <c r="M7" s="35"/>
      <c r="N7" s="35"/>
      <c r="O7" s="35"/>
    </row>
    <row r="8" spans="2:22" x14ac:dyDescent="0.3">
      <c r="B8" s="5"/>
      <c r="C8" s="5"/>
      <c r="D8" s="5"/>
      <c r="E8" s="5"/>
      <c r="F8" s="5"/>
      <c r="G8" s="5"/>
      <c r="H8" s="5"/>
      <c r="I8" s="5"/>
      <c r="J8" s="5"/>
      <c r="K8" s="5"/>
      <c r="O8" s="35"/>
      <c r="T8" t="s">
        <v>66</v>
      </c>
    </row>
  </sheetData>
  <sheetProtection selectLockedCells="1" selectUnlockedCells="1"/>
  <sortState xmlns:xlrd2="http://schemas.microsoft.com/office/spreadsheetml/2017/richdata2" ref="B3:C6">
    <sortCondition ref="B3:B6"/>
  </sortState>
  <dataValidations disablePrompts="1" count="1">
    <dataValidation type="list" allowBlank="1" showInputMessage="1" showErrorMessage="1" sqref="J6:J8" xr:uid="{023529CA-C76A-408B-92A4-2D9D7E57E9F1}">
      <formula1>"Fixed Handle Nickel,Fixed Handle Colour, Articulating Handle, Fabric Handle,Powered 24V, Powered 230V"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945642FD752D4CA468968F0680D551" ma:contentTypeVersion="18" ma:contentTypeDescription="Create a new document." ma:contentTypeScope="" ma:versionID="99e6356d317c514761f8fa2d3a8769ce">
  <xsd:schema xmlns:xsd="http://www.w3.org/2001/XMLSchema" xmlns:xs="http://www.w3.org/2001/XMLSchema" xmlns:p="http://schemas.microsoft.com/office/2006/metadata/properties" xmlns:ns2="4e8a4576-7320-4e02-8367-50eaa8d6c81a" xmlns:ns3="d7564538-9a43-467c-9305-959c3453ee53" targetNamespace="http://schemas.microsoft.com/office/2006/metadata/properties" ma:root="true" ma:fieldsID="46b90c2ffbb921351b307866847e2541" ns2:_="" ns3:_="">
    <xsd:import namespace="4e8a4576-7320-4e02-8367-50eaa8d6c81a"/>
    <xsd:import namespace="d7564538-9a43-467c-9305-959c3453ee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8a4576-7320-4e02-8367-50eaa8d6c8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dd2896c-5842-4467-9494-1014a6a5a5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564538-9a43-467c-9305-959c3453ee5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d46bc36-6744-4767-9ce8-3669b139f0c7}" ma:internalName="TaxCatchAll" ma:showField="CatchAllData" ma:web="d7564538-9a43-467c-9305-959c3453ee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8a4576-7320-4e02-8367-50eaa8d6c81a">
      <Terms xmlns="http://schemas.microsoft.com/office/infopath/2007/PartnerControls"/>
    </lcf76f155ced4ddcb4097134ff3c332f>
    <TaxCatchAll xmlns="d7564538-9a43-467c-9305-959c3453ee53" xsi:nil="true"/>
  </documentManagement>
</p:properties>
</file>

<file path=customXml/itemProps1.xml><?xml version="1.0" encoding="utf-8"?>
<ds:datastoreItem xmlns:ds="http://schemas.openxmlformats.org/officeDocument/2006/customXml" ds:itemID="{B1A745C3-58F8-4A50-A393-0CD0BD030D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8a4576-7320-4e02-8367-50eaa8d6c81a"/>
    <ds:schemaRef ds:uri="d7564538-9a43-467c-9305-959c3453ee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13A7F4-CADA-42E8-8DE8-6A793C1A13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D854D1-7A0A-4A8C-B8F3-B90FF8CA5EB5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d7564538-9a43-467c-9305-959c3453ee53"/>
    <ds:schemaRef ds:uri="4e8a4576-7320-4e02-8367-50eaa8d6c81a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Enquiry Form</vt:lpstr>
      <vt:lpstr>Standard Hatch Sizes</vt:lpstr>
      <vt:lpstr>Product Code</vt:lpstr>
      <vt:lpstr>'Enquiry Form'!Print_Area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edfit</dc:creator>
  <cp:keywords/>
  <dc:description/>
  <cp:lastModifiedBy>Charlie Townsend</cp:lastModifiedBy>
  <cp:revision/>
  <dcterms:created xsi:type="dcterms:W3CDTF">2020-10-14T14:05:44Z</dcterms:created>
  <dcterms:modified xsi:type="dcterms:W3CDTF">2026-06-03T07:55:02Z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0x01010022945642FD752D4CA468968F0680D551</vt:lpwstr>
  </property>
  <property fmtid="{D5CDD505-2E9C-101B-9397-08002B2CF9AE}" pid="3" name="MediaServiceImageTags">
    <vt:lpwstr/>
  </property>
</Properties>
</file>