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Design &amp; Engineering/Design Standards/InProgress/SEASCREEN Enclosed WIP/"/>
    </mc:Choice>
  </mc:AlternateContent>
  <xr:revisionPtr revIDLastSave="13" documentId="14_{D2D37839-AD0D-4AEA-BAB9-0D21E4905896}" xr6:coauthVersionLast="47" xr6:coauthVersionMax="47" xr10:uidLastSave="{70FB6F0C-2374-4CA1-A6AE-E036DE103DB4}"/>
  <bookViews>
    <workbookView xWindow="28680" yWindow="-120" windowWidth="29040" windowHeight="15720" xr2:uid="{A09EC6D2-E70B-42F9-A839-7FE91DCA53F7}"/>
  </bookViews>
  <sheets>
    <sheet name="EnquiryForm" sheetId="1" r:id="rId1"/>
    <sheet name="Options" sheetId="2" r:id="rId2"/>
  </sheets>
  <definedNames>
    <definedName name="AreaMax">Options!$D$35</definedName>
    <definedName name="DropMax">Options!$C$35</definedName>
    <definedName name="DropMin">Options!$C$34</definedName>
    <definedName name="OffsetX">Options!$B$29</definedName>
    <definedName name="OffsetY">Options!$C$29</definedName>
    <definedName name="_xlnm.Print_Area" localSheetId="0">EnquiryForm!$A$2:$O$30</definedName>
    <definedName name="Product">EnquiryForm!$A$4</definedName>
    <definedName name="WidthMax">Options!$B$35</definedName>
    <definedName name="WidthMin">Options!$B$34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H16" i="1"/>
  <c r="H15" i="1"/>
  <c r="H13" i="1"/>
  <c r="H12" i="1"/>
  <c r="H11" i="1"/>
  <c r="H10" i="1"/>
  <c r="H9" i="1"/>
  <c r="H8" i="1"/>
  <c r="H7" i="1"/>
  <c r="J16" i="1"/>
  <c r="J15" i="1"/>
  <c r="J14" i="1"/>
  <c r="J12" i="1"/>
  <c r="J11" i="1"/>
  <c r="J10" i="1"/>
  <c r="J9" i="1"/>
  <c r="J8" i="1"/>
  <c r="J7" i="1"/>
  <c r="H14" i="1"/>
  <c r="C29" i="2"/>
  <c r="J13" i="1" s="1"/>
  <c r="B29" i="2"/>
  <c r="A2" i="2"/>
  <c r="A8" i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<sst xmlns="http://schemas.openxmlformats.org/spreadsheetml/2006/main" count="124" uniqueCount="105">
  <si>
    <t>Project Reference</t>
  </si>
  <si>
    <t>SEASCREEN Enclosed</t>
  </si>
  <si>
    <t>Enquiry Form</t>
  </si>
  <si>
    <t>Item</t>
  </si>
  <si>
    <t>Sizetype</t>
  </si>
  <si>
    <t>Operation</t>
  </si>
  <si>
    <t>Trim Thickness</t>
  </si>
  <si>
    <t>Aperture Width
 (W) mm</t>
  </si>
  <si>
    <t>Blind Width (W) mm</t>
  </si>
  <si>
    <t>Aperture Drop (H) mm</t>
  </si>
  <si>
    <t>Blind Drop (H) mm</t>
  </si>
  <si>
    <t>Format</t>
  </si>
  <si>
    <t>Fabric Colour</t>
  </si>
  <si>
    <t>Quantity</t>
  </si>
  <si>
    <t>x</t>
  </si>
  <si>
    <t>Seaview Product Code</t>
  </si>
  <si>
    <t>External</t>
  </si>
  <si>
    <t>Powered</t>
  </si>
  <si>
    <t>Blind-Blind</t>
  </si>
  <si>
    <t>Custom</t>
  </si>
  <si>
    <t>White</t>
  </si>
  <si>
    <t>Fly-Fly</t>
  </si>
  <si>
    <t>Lewmar 10</t>
  </si>
  <si>
    <t>Lewmar 60</t>
  </si>
  <si>
    <t>Manual</t>
  </si>
  <si>
    <t>Notes</t>
  </si>
  <si>
    <t xml:space="preserve">Date: </t>
  </si>
  <si>
    <t xml:space="preserve">Customer Name: </t>
  </si>
  <si>
    <t xml:space="preserve">Customer Email: </t>
  </si>
  <si>
    <t xml:space="preserve">Customer Tel. Number: </t>
  </si>
  <si>
    <t xml:space="preserve">Customer Address: </t>
  </si>
  <si>
    <t xml:space="preserve">1. 5% discount for 11+ units.    2. Quantities of 20+ are on special quotation. 
3. Prices based on aperture dimensions.   4. All prices are Ex Works, Ex VAT &amp; supplied only in pounds sterling. </t>
  </si>
  <si>
    <t>INDEX</t>
  </si>
  <si>
    <t>Standard Sizes</t>
  </si>
  <si>
    <t>Code</t>
  </si>
  <si>
    <t>WidthW</t>
  </si>
  <si>
    <t>DropH</t>
  </si>
  <si>
    <t>E</t>
  </si>
  <si>
    <t>L10</t>
  </si>
  <si>
    <t>Lewmar 20</t>
  </si>
  <si>
    <t>L20</t>
  </si>
  <si>
    <t>Lewmar 30</t>
  </si>
  <si>
    <t>L30</t>
  </si>
  <si>
    <t>Lewmar 40</t>
  </si>
  <si>
    <t>L40</t>
  </si>
  <si>
    <t>Lewmar 44</t>
  </si>
  <si>
    <t>L44</t>
  </si>
  <si>
    <t>Lewmar 50</t>
  </si>
  <si>
    <t>L50</t>
  </si>
  <si>
    <t>Lewmar 54</t>
  </si>
  <si>
    <t>L54</t>
  </si>
  <si>
    <t>L60</t>
  </si>
  <si>
    <t>Lewmar 70</t>
  </si>
  <si>
    <t>L70</t>
  </si>
  <si>
    <t>Lewmar 77</t>
  </si>
  <si>
    <t>L77</t>
  </si>
  <si>
    <t>P24</t>
  </si>
  <si>
    <t>Dimensions</t>
  </si>
  <si>
    <t>OffsetX</t>
  </si>
  <si>
    <t>OffsetY</t>
  </si>
  <si>
    <t>OffsetYP</t>
  </si>
  <si>
    <t>Internal</t>
  </si>
  <si>
    <t>Limits</t>
  </si>
  <si>
    <t>width</t>
  </si>
  <si>
    <t>drop</t>
  </si>
  <si>
    <t>area</t>
  </si>
  <si>
    <t>Min</t>
  </si>
  <si>
    <t>Max</t>
  </si>
  <si>
    <t>Trim</t>
  </si>
  <si>
    <t>T</t>
  </si>
  <si>
    <t>FabricColour</t>
  </si>
  <si>
    <t>WHT</t>
  </si>
  <si>
    <t>Ivory</t>
  </si>
  <si>
    <t>IVY</t>
  </si>
  <si>
    <t>Blind-Fly</t>
  </si>
  <si>
    <t>BF</t>
  </si>
  <si>
    <t>BB</t>
  </si>
  <si>
    <t>FF</t>
  </si>
  <si>
    <t>HWColour</t>
  </si>
  <si>
    <t>ANO</t>
  </si>
  <si>
    <t>Packaging</t>
  </si>
  <si>
    <t>Standard</t>
  </si>
  <si>
    <t>-</t>
  </si>
  <si>
    <t>OEM</t>
  </si>
  <si>
    <t>Retail</t>
  </si>
  <si>
    <t>Instructions</t>
  </si>
  <si>
    <t>Yes</t>
  </si>
  <si>
    <t>No</t>
  </si>
  <si>
    <t>Powered Cable Exit</t>
  </si>
  <si>
    <t>Left</t>
  </si>
  <si>
    <t>Right</t>
  </si>
  <si>
    <t>L</t>
  </si>
  <si>
    <t>R</t>
  </si>
  <si>
    <t>Cable Exit</t>
  </si>
  <si>
    <t>All boxes must be completed for each order line (complete left to right).  Shaded boxes are not required.</t>
  </si>
  <si>
    <t>Control</t>
  </si>
  <si>
    <t>RTS</t>
  </si>
  <si>
    <t>Switch</t>
  </si>
  <si>
    <t>SWC</t>
  </si>
  <si>
    <t>Please contact Seaview if aperture width is less than than 30% of drop.</t>
  </si>
  <si>
    <t>Blind Location / Reference</t>
  </si>
  <si>
    <t>Crossbar Colour</t>
  </si>
  <si>
    <t>Anodised</t>
  </si>
  <si>
    <t xml:space="preserve">Custom – White </t>
  </si>
  <si>
    <t xml:space="preserve">Custom – Ivory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</si>
</sst>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&quot;mm&quot;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b/>
      <sz val="8"/>
      <color theme="0"/>
      <name val="Century Gothic"/>
      <family val="2"/>
    </font>
    <font>
      <b/>
      <sz val="9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2" fillId="2" borderId="0" xfId="1" applyFill="1" applyAlignment="1" applyProtection="1">
      <alignment horizontal="left" vertical="center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3" xfId="0" applyFont="1" applyBorder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13" xfId="0" applyFont="1" applyBorder="1"/>
    <xf numFmtId="0" fontId="10" fillId="0" borderId="14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7" xfId="0" applyFont="1" applyBorder="1" applyAlignment="1">
      <alignment vertical="top"/>
    </xf>
    <xf numFmtId="0" fontId="10" fillId="0" borderId="0" xfId="0" applyFont="1" applyAlignment="1">
      <alignment horizontal="right" vertical="center"/>
    </xf>
    <xf numFmtId="0" fontId="4" fillId="0" borderId="7" xfId="0" applyFont="1" applyBorder="1"/>
    <xf numFmtId="0" fontId="3" fillId="0" borderId="0" xfId="0" applyFont="1" applyAlignment="1">
      <alignment vertical="center"/>
    </xf>
    <xf numFmtId="0" fontId="4" fillId="0" borderId="6" xfId="0" applyFont="1" applyBorder="1"/>
    <xf numFmtId="0" fontId="3" fillId="0" borderId="3" xfId="0" applyFont="1" applyBorder="1" applyAlignment="1">
      <alignment vertical="center"/>
    </xf>
    <xf numFmtId="0" fontId="14" fillId="0" borderId="0" xfId="0" applyFont="1" applyAlignment="1">
      <alignment horizontal="centerContinuous" vertical="center" wrapText="1"/>
    </xf>
    <xf numFmtId="0" fontId="14" fillId="0" borderId="0" xfId="0" applyFont="1" applyAlignment="1">
      <alignment vertical="center" wrapText="1"/>
    </xf>
    <xf numFmtId="0" fontId="2" fillId="2" borderId="0" xfId="1" applyFill="1" applyAlignment="1">
      <alignment vertical="center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top"/>
    </xf>
    <xf numFmtId="164" fontId="0" fillId="4" borderId="16" xfId="0" applyNumberFormat="1" applyFill="1" applyBorder="1" applyAlignment="1">
      <alignment horizontal="center" vertical="top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8" xfId="0" quotePrefix="1" applyFont="1" applyBorder="1" applyAlignment="1">
      <alignment horizontal="center" vertical="center" wrapText="1"/>
    </xf>
    <xf numFmtId="164" fontId="0" fillId="0" borderId="8" xfId="0" applyNumberFormat="1" applyBorder="1" applyAlignment="1" applyProtection="1">
      <alignment horizontal="center" vertical="center"/>
      <protection locked="0"/>
    </xf>
    <xf numFmtId="0" fontId="2" fillId="2" borderId="0" xfId="1" applyFill="1" applyAlignment="1" applyProtection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6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</dxf>
    <dxf>
      <numFmt numFmtId="164" formatCode="0\ &quot;mm&quot;"/>
      <alignment horizontal="center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\ &quot;mm&quot;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\ &quot;mm&quot;"/>
      <fill>
        <patternFill patternType="solid">
          <fgColor theme="4" tint="0.79998168889431442"/>
          <bgColor theme="4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0\ &quot;mm&quot;"/>
      <alignment horizontal="center" vertical="top" textRotation="0" wrapText="0" indent="0" justifyLastLine="0" shrinkToFit="0" readingOrder="0"/>
    </dxf>
    <dxf>
      <numFmt numFmtId="164" formatCode="0\ &quot;mm&quot;"/>
      <alignment horizontal="center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</dxf>
    <dxf>
      <numFmt numFmtId="164" formatCode="0\ &quot;mm&quot;"/>
      <alignment horizontal="center" vertical="top" textRotation="0" wrapText="0" indent="0" justifyLastLine="0" shrinkToFit="0" readingOrder="0"/>
    </dxf>
    <dxf>
      <numFmt numFmtId="164" formatCode="0\ &quot;mm&quot;"/>
      <alignment horizontal="center" vertical="top" textRotation="0" wrapText="0" indent="0" justifyLastLine="0" shrinkToFit="0" readingOrder="0"/>
    </dxf>
    <dxf>
      <numFmt numFmtId="164" formatCode="0\ &quot;mm&quot;"/>
      <alignment horizontal="center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top" textRotation="0" wrapText="0" indent="0" justifyLastLine="0" shrinkToFit="0" readingOrder="0"/>
    </dxf>
    <dxf>
      <numFmt numFmtId="164" formatCode="0\ &quot;mm&quot;"/>
      <alignment horizontal="center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numFmt numFmtId="164" formatCode="0\ &quot;mm&quot;"/>
      <alignment horizontal="center" vertical="top" textRotation="0" wrapText="0" indent="0" justifyLastLine="0" shrinkToFit="0" readingOrder="0"/>
    </dxf>
    <dxf>
      <numFmt numFmtId="164" formatCode="0\ &quot;mm&quot;"/>
      <alignment horizontal="center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164" formatCode="0\ &quot;mm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164" formatCode="0\ &quot;mm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numFmt numFmtId="164" formatCode="0\ &quot;mm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</xdr:colOff>
      <xdr:row>1</xdr:row>
      <xdr:rowOff>161925</xdr:rowOff>
    </xdr:from>
    <xdr:to>
      <xdr:col>14</xdr:col>
      <xdr:colOff>1714500</xdr:colOff>
      <xdr:row>4</xdr:row>
      <xdr:rowOff>136166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1D36F2-0548-4077-A41C-71B5D3BC9A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10012680" y="533400"/>
          <a:ext cx="1693545" cy="62765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6F8B-1337-4982-8442-88D1049B0F84}" name="TableEnquiry" displayName="TableEnquiry" ref="A6:O16" totalsRowShown="0" headerRowDxfId="64" dataDxfId="62" headerRowBorderDxfId="63" tableBorderDxfId="61" totalsRowBorderDxfId="60">
  <autoFilter ref="A6:O16" xr:uid="{8BF2744F-450D-43BC-BA3F-ABE58FE243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DB4794BA-1E08-4CA6-A208-FE40BACD8155}" name="Item" dataDxfId="59">
      <calculatedColumnFormula>+A6+1</calculatedColumnFormula>
    </tableColumn>
    <tableColumn id="2" xr3:uid="{6CD6419C-06AE-41C3-88D5-EF603ECA3DD9}" name="Sizetype" dataDxfId="58"/>
    <tableColumn id="13" xr3:uid="{91C99FDC-3752-475E-AF41-0D9DA59522CE}" name="Operation" dataDxfId="57"/>
    <tableColumn id="8" xr3:uid="{D09B8AD2-679D-4F31-A3CC-720B37D951BF}" name="Powered Cable Exit" dataDxfId="56"/>
    <tableColumn id="14" xr3:uid="{D9F54B2F-AF33-4002-91B5-B4918CF8DEE3}" name="Control" dataDxfId="55"/>
    <tableColumn id="15" xr3:uid="{EBBC623E-88C1-4069-A4B9-D3F91B92E143}" name="Trim Thickness" dataDxfId="54"/>
    <tableColumn id="3" xr3:uid="{534220F7-306F-4719-9699-5EFE4B99C56A}" name="Aperture Width_x000a_ (W) mm" dataDxfId="53"/>
    <tableColumn id="4" xr3:uid="{0B13B84B-E31C-4CAE-A2CE-0FD584CE7F16}" name="Blind Width (W) mm" dataDxfId="52">
      <calculatedColumnFormula>IF($B7="Custom",G7+2*TableEnquiry[[#This Row],[Trim Thickness]],
IF($B7="External",G7-Options!$B$29,
_xlfn.XLOOKUP($B7,TableSizes[Standard Sizes],TableSizes[WidthW])+2*TableEnquiry[[#This Row],[Trim Thickness]]))</calculatedColumnFormula>
    </tableColumn>
    <tableColumn id="5" xr3:uid="{76F9117A-302E-46EC-B019-9CAAD9DDCC1A}" name="Aperture Drop (H) mm" dataDxfId="51"/>
    <tableColumn id="6" xr3:uid="{C4C33DB6-9B47-40B7-82A6-2961A8EE1D31}" name="Blind Drop (H) mm" dataDxfId="50">
      <calculatedColumnFormula>IF($B7="Custom",I7+2*TableEnquiry[[#This Row],[Trim Thickness]],
IF($B7="External",I7-Options!$C$29,
_xlfn.XLOOKUP($B7,TableSizes[Standard Sizes],TableSizes[DropH])+2*TableEnquiry[[#This Row],[Trim Thickness]]))</calculatedColumnFormula>
    </tableColumn>
    <tableColumn id="7" xr3:uid="{64D7E72F-94AB-48D6-BD05-16297D4089E9}" name="Format" dataDxfId="49"/>
    <tableColumn id="9" xr3:uid="{6A17AFC4-8510-4CC7-BCC1-B2F57FED61C9}" name="Crossbar Colour" dataDxfId="48"/>
    <tableColumn id="10" xr3:uid="{D2C8FC5D-CCEA-4215-B8DF-576EB8CF4C38}" name="Fabric Colour" dataDxfId="47"/>
    <tableColumn id="11" xr3:uid="{5F685A27-179E-4D71-AE2A-6570CBF638B6}" name="Quantity" dataDxfId="46"/>
    <tableColumn id="12" xr3:uid="{5106EC74-1B3D-4834-927B-C2D6D05036AD}" name="Blind Location / Reference" dataDxfId="45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2E8F49A-767C-4105-9E05-119A4D48BD2E}" name="TableCableExit" displayName="TableCableExit" ref="A23:B26" totalsRowShown="0" headerRowDxfId="10">
  <autoFilter ref="A23:B26" xr:uid="{D2E8F49A-767C-4105-9E05-119A4D48BD2E}"/>
  <tableColumns count="2">
    <tableColumn id="1" xr3:uid="{1812913F-FFF6-4A7C-AE10-7CFC108D6234}" name="Cable Exit" dataDxfId="9"/>
    <tableColumn id="2" xr3:uid="{9889ACE2-B5B6-4983-88E6-A7E237633873}" name="Code" dataDxfId="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DF008A-D3AD-4AF5-910D-38FB9BCA2EA7}" name="Table4" displayName="Table4" ref="A57:B60" totalsRowShown="0" headerRowDxfId="7" dataDxfId="6">
  <autoFilter ref="A57:B60" xr:uid="{63DF008A-D3AD-4AF5-910D-38FB9BCA2EA7}"/>
  <tableColumns count="2">
    <tableColumn id="1" xr3:uid="{36DFB5E4-5684-461D-A302-6CF8466E0C5C}" name="Control" dataDxfId="5"/>
    <tableColumn id="2" xr3:uid="{789151BF-1F4B-4692-B866-69C00B645A14}" name="Code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24FF1E-4963-401F-AED5-495F80FF3163}" name="TableSizes" displayName="TableSizes" ref="A4:D16" totalsRowShown="0" headerRowDxfId="44">
  <autoFilter ref="A4:D16" xr:uid="{E724FF1E-4963-401F-AED5-495F80FF3163}"/>
  <tableColumns count="4">
    <tableColumn id="1" xr3:uid="{5ECC62AD-98C0-49E3-881E-12C459F91A94}" name="Standard Sizes" dataDxfId="43"/>
    <tableColumn id="4" xr3:uid="{67BC5006-3E38-42A9-95E4-596DADA642A8}" name="Code" dataDxfId="42"/>
    <tableColumn id="2" xr3:uid="{9C49B356-43FA-46C4-A7CF-D2FC05C00278}" name="WidthW" dataDxfId="41"/>
    <tableColumn id="3" xr3:uid="{EA0FBBC5-F3D2-414A-9194-3C735AF654CA}" name="DropH" dataDxfId="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0730EB-19B2-496F-B16D-C0046821EA6F}" name="TableOperation" displayName="TableOperation" ref="A18:B21" totalsRowShown="0" headerRowDxfId="39">
  <autoFilter ref="A18:B21" xr:uid="{3C0730EB-19B2-496F-B16D-C0046821EA6F}"/>
  <tableColumns count="2">
    <tableColumn id="1" xr3:uid="{BF5AD1F6-9A6B-4F8D-827E-60F5E1F05638}" name="Operation" dataDxfId="38"/>
    <tableColumn id="2" xr3:uid="{EAEE6469-5C6B-481C-A712-11313DE814DA}" name="Code" dataDxfId="3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22AC14-5489-4394-A4C5-BE7F07FE7488}" name="TableDimensions" displayName="TableDimensions" ref="A28:D31" totalsRowShown="0" headerRowDxfId="36">
  <autoFilter ref="A28:D31" xr:uid="{1E22AC14-5489-4394-A4C5-BE7F07FE7488}"/>
  <tableColumns count="4">
    <tableColumn id="1" xr3:uid="{ADE43AB6-B294-4058-BDE2-14F50A6E93A3}" name="Dimensions" dataDxfId="35"/>
    <tableColumn id="2" xr3:uid="{477DDF0E-A0E3-47EE-B904-15001D7CB664}" name="OffsetX" dataDxfId="34"/>
    <tableColumn id="3" xr3:uid="{0DEE02DF-7EA7-4828-B05B-1FA7557527D1}" name="OffsetY" dataDxfId="33"/>
    <tableColumn id="4" xr3:uid="{4602E27B-3C43-4D69-AE93-7CBD01C111DF}" name="OffsetYP" dataDxfId="3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E6054BE-1F4F-4E0C-93BF-0526CFEF2FE2}" name="TableLimits" displayName="TableLimits" ref="A33:D36" totalsRowShown="0" headerRowDxfId="31">
  <autoFilter ref="A33:D36" xr:uid="{4E6054BE-1F4F-4E0C-93BF-0526CFEF2FE2}"/>
  <tableColumns count="4">
    <tableColumn id="1" xr3:uid="{E492E5F6-A42B-40A5-8F88-724D7F4CC6C8}" name="Limits" dataDxfId="30"/>
    <tableColumn id="2" xr3:uid="{5EA68A68-08B6-4EC4-BC39-0BCAB7580941}" name="width" dataDxfId="29"/>
    <tableColumn id="3" xr3:uid="{8B106E5D-FF36-4133-8D5A-E3A878120128}" name="drop" dataDxfId="28"/>
    <tableColumn id="4" xr3:uid="{9D5BB127-E357-453D-80E5-58C5B6FE9F3E}" name="area" dataDxfId="2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0AC02EB-655E-42C6-B2E3-383439361834}" name="TableTrim" displayName="TableTrim" ref="A38:C39" totalsRowShown="0" headerRowDxfId="26">
  <autoFilter ref="A38:C39" xr:uid="{30AC02EB-655E-42C6-B2E3-383439361834}"/>
  <tableColumns count="3">
    <tableColumn id="1" xr3:uid="{A72BB477-DACA-4586-B6DD-BF5F71A2DEDB}" name="Trim" dataDxfId="25"/>
    <tableColumn id="2" xr3:uid="{3C041BB0-60E2-4253-95F7-BED698AF7326}" name="Min" dataDxfId="24"/>
    <tableColumn id="3" xr3:uid="{5759A1C8-8771-41E5-ACA9-EB5C2566BAC3}" name="Max" dataDxfId="2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AD237D8-B464-4907-AE44-18D940062C25}" name="TableFCol" displayName="TableFCol" ref="A41:B43" totalsRowShown="0" headerRowDxfId="22" dataDxfId="21">
  <autoFilter ref="A41:B43" xr:uid="{DAD237D8-B464-4907-AE44-18D940062C25}"/>
  <tableColumns count="2">
    <tableColumn id="1" xr3:uid="{9FB46010-05B1-44C2-B800-2F9D2831E64A}" name="FabricColour" dataDxfId="20"/>
    <tableColumn id="2" xr3:uid="{3509F509-16C1-4D92-9667-4ABD17FA3028}" name="Code" dataDxfId="1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EA9324-DE26-49E1-961D-AF306F205B35}" name="TableFormat" displayName="TableFormat" ref="A46:B49" totalsRowShown="0" headerRowDxfId="18" dataDxfId="17">
  <autoFilter ref="A46:B49" xr:uid="{22EA9324-DE26-49E1-961D-AF306F205B35}"/>
  <tableColumns count="2">
    <tableColumn id="1" xr3:uid="{F64281B2-7CEB-47BB-A2B0-AA53F1351F61}" name="Format" dataDxfId="16"/>
    <tableColumn id="2" xr3:uid="{CF544C53-D704-48DB-9B85-BDCF6D75A862}" name="Code" dataDxfId="1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4D6FC00-2862-437A-AEB3-E284630B746F}" name="TableHWCol" displayName="TableHWCol" ref="A51:B55" totalsRowShown="0" headerRowDxfId="14" dataDxfId="13">
  <autoFilter ref="A51:B55" xr:uid="{44D6FC00-2862-437A-AEB3-E284630B746F}"/>
  <tableColumns count="2">
    <tableColumn id="1" xr3:uid="{DC35CEBB-7A5E-4E46-9421-71E58001D9E9}" name="HWColour" dataDxfId="12"/>
    <tableColumn id="2" xr3:uid="{37382F44-C3EC-4C2B-A326-15E920F57AAD}" name="Code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85C7-BC9B-4671-BF6E-B109FA6B3632}">
  <sheetPr codeName="Sheet9">
    <pageSetUpPr fitToPage="1"/>
  </sheetPr>
  <dimension ref="A1:R30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7" sqref="M7"/>
    </sheetView>
  </sheetViews>
  <sheetFormatPr defaultColWidth="8.88671875" defaultRowHeight="13.8" x14ac:dyDescent="0.25"/>
  <cols>
    <col min="1" max="1" width="7.44140625" style="4" customWidth="1"/>
    <col min="2" max="3" width="13.6640625" style="4" customWidth="1"/>
    <col min="4" max="5" width="13.5546875" style="4" customWidth="1"/>
    <col min="6" max="6" width="13.6640625" style="4" customWidth="1"/>
    <col min="7" max="7" width="11.6640625" style="4" customWidth="1"/>
    <col min="8" max="8" width="11.33203125" style="4" hidden="1" customWidth="1"/>
    <col min="9" max="9" width="12" style="4" customWidth="1"/>
    <col min="10" max="10" width="13.33203125" style="4" hidden="1" customWidth="1"/>
    <col min="11" max="11" width="16.44140625" style="4" customWidth="1"/>
    <col min="12" max="14" width="13.6640625" style="4" customWidth="1"/>
    <col min="15" max="15" width="41.44140625" style="4" customWidth="1"/>
    <col min="16" max="16" width="3.6640625" style="4" customWidth="1"/>
    <col min="17" max="17" width="51.44140625" style="4" hidden="1" customWidth="1"/>
    <col min="18" max="16384" width="8.88671875" style="4"/>
  </cols>
  <sheetData>
    <row r="1" spans="1:18" customFormat="1" ht="29.25" customHeight="1" x14ac:dyDescent="0.3">
      <c r="A1" s="52"/>
      <c r="B1" s="52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ht="14.4" customHeight="1" x14ac:dyDescent="0.25"/>
    <row r="3" spans="1:18" ht="14.4" customHeight="1" thickBot="1" x14ac:dyDescent="0.3">
      <c r="L3" s="53" t="s">
        <v>0</v>
      </c>
      <c r="M3" s="53"/>
    </row>
    <row r="4" spans="1:18" ht="23.4" customHeight="1" thickBot="1" x14ac:dyDescent="0.45">
      <c r="A4" s="5" t="s">
        <v>1</v>
      </c>
      <c r="L4" s="54"/>
      <c r="M4" s="55"/>
    </row>
    <row r="5" spans="1:18" ht="17.399999999999999" x14ac:dyDescent="0.3">
      <c r="A5" s="6" t="s">
        <v>2</v>
      </c>
    </row>
    <row r="6" spans="1:18" ht="51" customHeight="1" x14ac:dyDescent="0.25">
      <c r="A6" s="7" t="s">
        <v>3</v>
      </c>
      <c r="B6" s="8" t="s">
        <v>4</v>
      </c>
      <c r="C6" s="8" t="s">
        <v>5</v>
      </c>
      <c r="D6" s="8" t="s">
        <v>88</v>
      </c>
      <c r="E6" s="8" t="s">
        <v>95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8" t="s">
        <v>101</v>
      </c>
      <c r="M6" s="8" t="s">
        <v>12</v>
      </c>
      <c r="N6" s="8" t="s">
        <v>13</v>
      </c>
      <c r="O6" s="9" t="s">
        <v>100</v>
      </c>
      <c r="P6" s="10" t="s">
        <v>14</v>
      </c>
      <c r="Q6" s="11" t="s">
        <v>15</v>
      </c>
    </row>
    <row r="7" spans="1:18" s="16" customFormat="1" ht="21.6" customHeight="1" x14ac:dyDescent="0.3">
      <c r="A7" s="12">
        <v>1</v>
      </c>
      <c r="B7" s="13"/>
      <c r="C7" s="13"/>
      <c r="D7" s="13"/>
      <c r="E7" s="13"/>
      <c r="F7" s="51"/>
      <c r="G7" s="13"/>
      <c r="H7" s="49" t="e">
        <f>IF($B7="Custom",G7+2*TableEnquiry[[#This Row],[Trim Thickness]],
IF($B7="External",G7-Options!$B$29,
_xlfn.XLOOKUP($B7,TableSizes[Standard Sizes],TableSizes[WidthW])+2*TableEnquiry[[#This Row],[Trim Thickness]]))</f>
        <v>#N/A</v>
      </c>
      <c r="I7" s="13"/>
      <c r="J7" s="49" t="e">
        <f>IF($B7="Custom",I7+2*TableEnquiry[[#This Row],[Trim Thickness]],
IF($B7="External",I7-Options!$C$29,
_xlfn.XLOOKUP($B7,TableSizes[Standard Sizes],TableSizes[DropH])+2*TableEnquiry[[#This Row],[Trim Thickness]]))</f>
        <v>#N/A</v>
      </c>
      <c r="K7" s="13"/>
      <c r="L7" s="13"/>
      <c r="M7" s="13"/>
      <c r="N7" s="13"/>
      <c r="O7" s="14"/>
      <c r="P7" s="15"/>
      <c r="Q7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8" spans="1:18" s="17" customFormat="1" ht="21.6" customHeight="1" x14ac:dyDescent="0.25">
      <c r="A8" s="12">
        <f>+A7+1</f>
        <v>2</v>
      </c>
      <c r="B8" s="13"/>
      <c r="C8" s="13"/>
      <c r="D8" s="13"/>
      <c r="E8" s="13"/>
      <c r="F8" s="51"/>
      <c r="G8" s="13"/>
      <c r="H8" s="49" t="e">
        <f>IF($B8="Custom",G8+2*TableEnquiry[[#This Row],[Trim Thickness]],
IF($B8="External",G8-Options!$B$29,
_xlfn.XLOOKUP($B8,TableSizes[Standard Sizes],TableSizes[WidthW])+2*TableEnquiry[[#This Row],[Trim Thickness]]))</f>
        <v>#N/A</v>
      </c>
      <c r="I8" s="13"/>
      <c r="J8" s="49" t="e">
        <f>IF($B8="Custom",I8+2*TableEnquiry[[#This Row],[Trim Thickness]],
IF($B8="External",I8-Options!$C$29,
_xlfn.XLOOKUP($B8,TableSizes[Standard Sizes],TableSizes[DropH])+2*TableEnquiry[[#This Row],[Trim Thickness]]))</f>
        <v>#N/A</v>
      </c>
      <c r="K8" s="13"/>
      <c r="L8" s="13"/>
      <c r="M8" s="13"/>
      <c r="N8" s="13"/>
      <c r="O8" s="14"/>
      <c r="P8" s="15"/>
      <c r="Q8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9" spans="1:18" s="17" customFormat="1" ht="21.6" customHeight="1" x14ac:dyDescent="0.25">
      <c r="A9" s="12">
        <f t="shared" ref="A9:A16" si="0">+A8+1</f>
        <v>3</v>
      </c>
      <c r="B9" s="13"/>
      <c r="C9" s="13"/>
      <c r="D9" s="13"/>
      <c r="E9" s="13"/>
      <c r="F9" s="51"/>
      <c r="G9" s="13"/>
      <c r="H9" s="49" t="e">
        <f>IF($B9="Custom",G9+2*TableEnquiry[[#This Row],[Trim Thickness]],
IF($B9="External",G9-Options!$B$29,
_xlfn.XLOOKUP($B9,TableSizes[Standard Sizes],TableSizes[WidthW])+2*TableEnquiry[[#This Row],[Trim Thickness]]))</f>
        <v>#N/A</v>
      </c>
      <c r="I9" s="13"/>
      <c r="J9" s="49" t="e">
        <f>IF($B9="Custom",I9+2*TableEnquiry[[#This Row],[Trim Thickness]],
IF($B9="External",I9-Options!$C$29,
_xlfn.XLOOKUP($B9,TableSizes[Standard Sizes],TableSizes[DropH])+2*TableEnquiry[[#This Row],[Trim Thickness]]))</f>
        <v>#N/A</v>
      </c>
      <c r="K9" s="13"/>
      <c r="L9" s="13"/>
      <c r="M9" s="13"/>
      <c r="N9" s="13"/>
      <c r="O9" s="14"/>
      <c r="P9" s="15"/>
      <c r="Q9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10" spans="1:18" s="17" customFormat="1" ht="21.6" customHeight="1" x14ac:dyDescent="0.25">
      <c r="A10" s="12">
        <f t="shared" si="0"/>
        <v>4</v>
      </c>
      <c r="B10" s="13"/>
      <c r="C10" s="13"/>
      <c r="D10" s="13"/>
      <c r="E10" s="13"/>
      <c r="F10" s="51"/>
      <c r="G10" s="13"/>
      <c r="H10" s="49" t="e">
        <f>IF($B10="Custom",G10+2*TableEnquiry[[#This Row],[Trim Thickness]],
IF($B10="External",G10-Options!$B$29,
_xlfn.XLOOKUP($B10,TableSizes[Standard Sizes],TableSizes[WidthW])+2*TableEnquiry[[#This Row],[Trim Thickness]]))</f>
        <v>#N/A</v>
      </c>
      <c r="I10" s="13"/>
      <c r="J10" s="49" t="e">
        <f>IF($B10="Custom",I10+2*TableEnquiry[[#This Row],[Trim Thickness]],
IF($B10="External",I10-Options!$C$29,
_xlfn.XLOOKUP($B10,TableSizes[Standard Sizes],TableSizes[DropH])+2*TableEnquiry[[#This Row],[Trim Thickness]]))</f>
        <v>#N/A</v>
      </c>
      <c r="K10" s="13"/>
      <c r="L10" s="13"/>
      <c r="M10" s="13"/>
      <c r="N10" s="13"/>
      <c r="O10" s="14"/>
      <c r="P10" s="15"/>
      <c r="Q10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11" spans="1:18" s="17" customFormat="1" ht="21.6" customHeight="1" x14ac:dyDescent="0.25">
      <c r="A11" s="12">
        <f t="shared" si="0"/>
        <v>5</v>
      </c>
      <c r="B11" s="13"/>
      <c r="C11" s="13"/>
      <c r="D11" s="13"/>
      <c r="E11" s="13"/>
      <c r="F11" s="51"/>
      <c r="G11" s="13"/>
      <c r="H11" s="49" t="e">
        <f>IF($B11="Custom",G11+2*TableEnquiry[[#This Row],[Trim Thickness]],
IF($B11="External",G11-Options!$B$29,
_xlfn.XLOOKUP($B11,TableSizes[Standard Sizes],TableSizes[WidthW])+2*TableEnquiry[[#This Row],[Trim Thickness]]))</f>
        <v>#N/A</v>
      </c>
      <c r="I11" s="13"/>
      <c r="J11" s="49" t="e">
        <f>IF($B11="Custom",I11+2*TableEnquiry[[#This Row],[Trim Thickness]],
IF($B11="External",I11-Options!$C$29,
_xlfn.XLOOKUP($B11,TableSizes[Standard Sizes],TableSizes[DropH])+2*TableEnquiry[[#This Row],[Trim Thickness]]))</f>
        <v>#N/A</v>
      </c>
      <c r="K11" s="13"/>
      <c r="L11" s="13"/>
      <c r="M11" s="13"/>
      <c r="N11" s="13"/>
      <c r="O11" s="14"/>
      <c r="P11" s="15"/>
      <c r="Q11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12" spans="1:18" s="17" customFormat="1" ht="21.6" customHeight="1" x14ac:dyDescent="0.25">
      <c r="A12" s="12">
        <f t="shared" si="0"/>
        <v>6</v>
      </c>
      <c r="B12" s="13"/>
      <c r="C12" s="13"/>
      <c r="D12" s="13"/>
      <c r="E12" s="13"/>
      <c r="F12" s="51"/>
      <c r="G12" s="13"/>
      <c r="H12" s="49" t="e">
        <f>IF($B12="Custom",G12+2*TableEnquiry[[#This Row],[Trim Thickness]],
IF($B12="External",G12-Options!$B$29,
_xlfn.XLOOKUP($B12,TableSizes[Standard Sizes],TableSizes[WidthW])+2*TableEnquiry[[#This Row],[Trim Thickness]]))</f>
        <v>#N/A</v>
      </c>
      <c r="I12" s="13"/>
      <c r="J12" s="49" t="e">
        <f>IF($B12="Custom",I12+2*TableEnquiry[[#This Row],[Trim Thickness]],
IF($B12="External",I12-Options!$C$29,
_xlfn.XLOOKUP($B12,TableSizes[Standard Sizes],TableSizes[DropH])+2*TableEnquiry[[#This Row],[Trim Thickness]]))</f>
        <v>#N/A</v>
      </c>
      <c r="K12" s="13"/>
      <c r="L12" s="13"/>
      <c r="M12" s="13"/>
      <c r="N12" s="13"/>
      <c r="O12" s="14"/>
      <c r="P12" s="15"/>
      <c r="Q12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13" spans="1:18" ht="21.6" customHeight="1" x14ac:dyDescent="0.25">
      <c r="A13" s="12">
        <f t="shared" si="0"/>
        <v>7</v>
      </c>
      <c r="B13" s="13"/>
      <c r="C13" s="13"/>
      <c r="D13" s="13"/>
      <c r="E13" s="13"/>
      <c r="F13" s="51"/>
      <c r="G13" s="13"/>
      <c r="H13" s="49" t="e">
        <f>IF($B13="Custom",G13+2*TableEnquiry[[#This Row],[Trim Thickness]],
IF($B13="External",G13-Options!$B$29,
_xlfn.XLOOKUP($B13,TableSizes[Standard Sizes],TableSizes[WidthW])+2*TableEnquiry[[#This Row],[Trim Thickness]]))</f>
        <v>#N/A</v>
      </c>
      <c r="I13" s="13"/>
      <c r="J13" s="49" t="e">
        <f>IF($B13="Custom",I13+2*TableEnquiry[[#This Row],[Trim Thickness]],
IF($B13="External",I13-Options!$C$29,
_xlfn.XLOOKUP($B13,TableSizes[Standard Sizes],TableSizes[DropH])+2*TableEnquiry[[#This Row],[Trim Thickness]]))</f>
        <v>#N/A</v>
      </c>
      <c r="K13" s="13"/>
      <c r="L13" s="13"/>
      <c r="M13" s="13"/>
      <c r="N13" s="13"/>
      <c r="O13" s="14"/>
      <c r="P13" s="15"/>
      <c r="Q13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14" spans="1:18" ht="21.6" customHeight="1" x14ac:dyDescent="0.25">
      <c r="A14" s="12">
        <f t="shared" si="0"/>
        <v>8</v>
      </c>
      <c r="B14" s="13"/>
      <c r="C14" s="13"/>
      <c r="D14" s="13"/>
      <c r="E14" s="13"/>
      <c r="F14" s="51"/>
      <c r="G14" s="13"/>
      <c r="H14" s="49" t="e">
        <f>IF($B14="Custom",G14+2*TableEnquiry[[#This Row],[Trim Thickness]],
IF($B14="External",G14-Options!$B$29,
_xlfn.XLOOKUP($B14,TableSizes[Standard Sizes],TableSizes[WidthW])+2*TableEnquiry[[#This Row],[Trim Thickness]]))</f>
        <v>#N/A</v>
      </c>
      <c r="I14" s="13"/>
      <c r="J14" s="49" t="e">
        <f>IF($B14="Custom",I14+2*TableEnquiry[[#This Row],[Trim Thickness]],
IF($B14="External",I14-Options!$C$29,
_xlfn.XLOOKUP($B14,TableSizes[Standard Sizes],TableSizes[DropH])+2*TableEnquiry[[#This Row],[Trim Thickness]]))</f>
        <v>#N/A</v>
      </c>
      <c r="K14" s="13"/>
      <c r="L14" s="13"/>
      <c r="M14" s="13"/>
      <c r="N14" s="13"/>
      <c r="O14" s="14"/>
      <c r="P14" s="15"/>
      <c r="Q14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15" spans="1:18" ht="21.6" customHeight="1" x14ac:dyDescent="0.25">
      <c r="A15" s="12">
        <f t="shared" si="0"/>
        <v>9</v>
      </c>
      <c r="B15" s="13"/>
      <c r="C15" s="13"/>
      <c r="D15" s="13"/>
      <c r="E15" s="13"/>
      <c r="F15" s="51"/>
      <c r="G15" s="13"/>
      <c r="H15" s="49" t="e">
        <f>IF($B15="Custom",G15+2*TableEnquiry[[#This Row],[Trim Thickness]],
IF($B15="External",G15-Options!$B$29,
_xlfn.XLOOKUP($B15,TableSizes[Standard Sizes],TableSizes[WidthW])+2*TableEnquiry[[#This Row],[Trim Thickness]]))</f>
        <v>#N/A</v>
      </c>
      <c r="I15" s="13"/>
      <c r="J15" s="49" t="e">
        <f>IF($B15="Custom",I15+2*TableEnquiry[[#This Row],[Trim Thickness]],
IF($B15="External",I15-Options!$C$29,
_xlfn.XLOOKUP($B15,TableSizes[Standard Sizes],TableSizes[DropH])+2*TableEnquiry[[#This Row],[Trim Thickness]]))</f>
        <v>#N/A</v>
      </c>
      <c r="K15" s="13"/>
      <c r="L15" s="13"/>
      <c r="M15" s="13"/>
      <c r="N15" s="13"/>
      <c r="O15" s="14"/>
      <c r="P15" s="15"/>
      <c r="Q15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16" spans="1:18" ht="21.6" customHeight="1" x14ac:dyDescent="0.25">
      <c r="A16" s="18">
        <f t="shared" si="0"/>
        <v>10</v>
      </c>
      <c r="B16" s="13"/>
      <c r="C16" s="13"/>
      <c r="D16" s="13"/>
      <c r="E16" s="13"/>
      <c r="F16" s="51"/>
      <c r="G16" s="13"/>
      <c r="H16" s="49" t="e">
        <f>IF($B16="Custom",G16+2*TableEnquiry[[#This Row],[Trim Thickness]],
IF($B16="External",G16-Options!$B$29,
_xlfn.XLOOKUP($B16,TableSizes[Standard Sizes],TableSizes[WidthW])+2*TableEnquiry[[#This Row],[Trim Thickness]]))</f>
        <v>#N/A</v>
      </c>
      <c r="I16" s="13"/>
      <c r="J16" s="49" t="e">
        <f>IF($B16="Custom",I16+2*TableEnquiry[[#This Row],[Trim Thickness]],
IF($B16="External",I16-Options!$C$29,
_xlfn.XLOOKUP($B16,TableSizes[Standard Sizes],TableSizes[DropH])+2*TableEnquiry[[#This Row],[Trim Thickness]]))</f>
        <v>#N/A</v>
      </c>
      <c r="K16" s="13"/>
      <c r="L16" s="13"/>
      <c r="M16" s="13"/>
      <c r="N16" s="19"/>
      <c r="O16" s="14"/>
      <c r="P16" s="15"/>
      <c r="Q16" s="50" t="str">
        <f>IFERROR("SSE-"&amp;_xlfn.TEXTJOIN("-",TRUE,
_xlfn.XLOOKUP(TableEnquiry[[#This Row],[Sizetype]],TableSizes[Standard Sizes],TableSizes[Code]),
TableEnquiry[[#This Row],[Blind Width (W) mm]],
TableEnquiry[[#This Row],[Blind Drop (H) mm]],
"T"&amp;TableEnquiry[[#This Row],[Trim Thickness]],
_xlfn.XLOOKUP(TableEnquiry[[#This Row],[Format]],Options!$A$47:$A$49,Options!$B$47:$B$49),
_xlfn.XLOOKUP(TableEnquiry[[#This Row],[Crossbar Colour]],TableHWCol[HWColour],TableHWCol[Code]),
_xlfn.XLOOKUP(TableEnquiry[[#This Row],[Fabric Colour]],TableFCol[FabricColour],TableFCol[Code]),
_xlfn.XLOOKUP(TableEnquiry[[#This Row],[Operation]],TableOperation[Operation],TableOperation[Code])&amp;_xlfn.XLOOKUP(TableEnquiry[[#This Row],[Powered Cable Exit]],TableCableExit[Cable Exit],TableCableExit[Code]),
_xlfn.XLOOKUP(TableEnquiry[[#This Row],[Control]],Table4[Control],Table4[Code])),"")</f>
        <v/>
      </c>
    </row>
    <row r="17" spans="1:17" ht="11.25" customHeight="1" x14ac:dyDescent="0.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 s="20"/>
    </row>
    <row r="18" spans="1:17" ht="19.5" customHeight="1" x14ac:dyDescent="0.3">
      <c r="A18" t="s">
        <v>94</v>
      </c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 s="20"/>
    </row>
    <row r="19" spans="1:17" ht="19.5" customHeight="1" x14ac:dyDescent="0.3">
      <c r="A19" t="s">
        <v>99</v>
      </c>
      <c r="B19"/>
      <c r="C19"/>
      <c r="D19"/>
      <c r="E19"/>
      <c r="F19"/>
      <c r="G19"/>
      <c r="H19"/>
      <c r="I19"/>
      <c r="J19"/>
      <c r="K19"/>
      <c r="L19" s="21"/>
      <c r="M19" s="21"/>
      <c r="N19" s="21"/>
      <c r="O19" s="21"/>
      <c r="P19" s="20"/>
    </row>
    <row r="20" spans="1:17" ht="19.5" customHeight="1" x14ac:dyDescent="0.3">
      <c r="A20"/>
      <c r="B20"/>
      <c r="C20"/>
      <c r="D20"/>
      <c r="E20"/>
      <c r="F20"/>
      <c r="G20"/>
      <c r="H20"/>
      <c r="I20"/>
      <c r="J20"/>
      <c r="K20"/>
      <c r="L20" s="21"/>
      <c r="M20" s="21"/>
      <c r="N20" s="21"/>
      <c r="O20" s="21"/>
      <c r="P20" s="20"/>
    </row>
    <row r="21" spans="1:17" ht="12" customHeight="1" x14ac:dyDescent="0.3">
      <c r="A21"/>
      <c r="B21"/>
      <c r="C21"/>
      <c r="D21"/>
      <c r="E21"/>
      <c r="F21"/>
      <c r="G21"/>
      <c r="H21"/>
      <c r="I21"/>
      <c r="J21"/>
      <c r="K21"/>
      <c r="L21" s="21"/>
      <c r="M21" s="21"/>
      <c r="N21" s="21"/>
      <c r="O21" s="21"/>
      <c r="P21" s="20"/>
    </row>
    <row r="22" spans="1:17" ht="19.5" customHeight="1" x14ac:dyDescent="0.25">
      <c r="A22" s="22" t="s">
        <v>25</v>
      </c>
      <c r="K22" s="23"/>
      <c r="L22" s="24"/>
      <c r="N22" s="20"/>
      <c r="O22" s="20"/>
      <c r="P22" s="15"/>
    </row>
    <row r="23" spans="1:17" ht="19.5" customHeight="1" x14ac:dyDescent="0.25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8"/>
      <c r="L23" s="25"/>
      <c r="M23" s="26" t="s">
        <v>26</v>
      </c>
      <c r="N23" s="65"/>
      <c r="O23" s="66"/>
      <c r="P23" s="27"/>
    </row>
    <row r="24" spans="1:17" ht="19.5" customHeight="1" x14ac:dyDescent="0.25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1"/>
      <c r="L24" s="28"/>
      <c r="M24" s="29" t="s">
        <v>27</v>
      </c>
      <c r="N24" s="65"/>
      <c r="O24" s="66"/>
      <c r="P24" s="15"/>
    </row>
    <row r="25" spans="1:17" ht="19.5" customHeight="1" x14ac:dyDescent="0.2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1"/>
      <c r="L25" s="30"/>
      <c r="M25" s="29" t="s">
        <v>28</v>
      </c>
      <c r="N25" s="65"/>
      <c r="O25" s="66"/>
      <c r="P25" s="15"/>
    </row>
    <row r="26" spans="1:17" ht="19.5" customHeigh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1"/>
      <c r="L26" s="28"/>
      <c r="M26" s="29" t="s">
        <v>29</v>
      </c>
      <c r="N26" s="65"/>
      <c r="O26" s="66"/>
      <c r="P26" s="15"/>
    </row>
    <row r="27" spans="1:17" ht="19.5" customHeight="1" x14ac:dyDescent="0.25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1"/>
      <c r="L27" s="30"/>
      <c r="M27" s="29" t="s">
        <v>30</v>
      </c>
      <c r="N27" s="65"/>
      <c r="O27" s="66"/>
      <c r="P27" s="15"/>
    </row>
    <row r="28" spans="1:17" ht="19.5" customHeight="1" x14ac:dyDescent="0.25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1"/>
      <c r="L28" s="28"/>
      <c r="M28" s="31"/>
      <c r="N28" s="65"/>
      <c r="O28" s="66"/>
      <c r="P28" s="15"/>
    </row>
    <row r="29" spans="1:17" ht="19.5" customHeight="1" x14ac:dyDescent="0.2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4"/>
      <c r="L29" s="32"/>
      <c r="M29" s="33"/>
      <c r="N29" s="65"/>
      <c r="O29" s="66"/>
      <c r="P29" s="15"/>
    </row>
    <row r="30" spans="1:17" ht="35.1" customHeight="1" x14ac:dyDescent="0.25">
      <c r="A30" s="34" t="s">
        <v>31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  <c r="Q30" s="35"/>
    </row>
  </sheetData>
  <sheetProtection algorithmName="SHA-512" hashValue="Iwcl3xV8QjwDEVhVvFvNXOP5ofs43jboko0KWurgf3tHdmYIWLgFr38twxjQ0wt/E42a49KlSpCW4UNMcS0Pqw==" saltValue="k2sZqxK6Kse/JdYxx5aIFw==" spinCount="100000" sheet="1" selectLockedCells="1"/>
  <mergeCells count="11">
    <mergeCell ref="A1:B1"/>
    <mergeCell ref="L3:M3"/>
    <mergeCell ref="L4:M4"/>
    <mergeCell ref="A23:K29"/>
    <mergeCell ref="N23:O23"/>
    <mergeCell ref="N24:O24"/>
    <mergeCell ref="N25:O25"/>
    <mergeCell ref="N26:O26"/>
    <mergeCell ref="N27:O27"/>
    <mergeCell ref="N28:O28"/>
    <mergeCell ref="N29:O29"/>
  </mergeCells>
  <phoneticPr fontId="16" type="noConversion"/>
  <conditionalFormatting sqref="D7:E13 D14 D15:E15 D16">
    <cfRule type="expression" dxfId="3" priority="2">
      <formula>LEFT($C7,1)="M"</formula>
    </cfRule>
  </conditionalFormatting>
  <conditionalFormatting sqref="E16">
    <cfRule type="expression" dxfId="2" priority="8">
      <formula>LEFT($C14,1)="M"</formula>
    </cfRule>
  </conditionalFormatting>
  <conditionalFormatting sqref="G7:G16">
    <cfRule type="expression" dxfId="1" priority="6">
      <formula>LEFT($B7,1)="L"</formula>
    </cfRule>
  </conditionalFormatting>
  <conditionalFormatting sqref="I7:I16">
    <cfRule type="expression" dxfId="0" priority="3">
      <formula>LEFT($B7,1)="L"</formula>
    </cfRule>
  </conditionalFormatting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8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1F51867-C6EA-45E6-906A-5EACC1319DB5}">
          <x14:formula1>
            <xm:f>Options!$A$19:$A$21</xm:f>
          </x14:formula1>
          <xm:sqref>C7:C16</xm:sqref>
        </x14:dataValidation>
        <x14:dataValidation type="whole" allowBlank="1" showInputMessage="1" showErrorMessage="1" xr:uid="{D3672AAC-6B4D-46D3-9577-FF52A7E030AF}">
          <x14:formula1>
            <xm:f>Options!$B$39</xm:f>
          </x14:formula1>
          <x14:formula2>
            <xm:f>Options!$C$39</xm:f>
          </x14:formula2>
          <xm:sqref>F7:F16</xm:sqref>
        </x14:dataValidation>
        <x14:dataValidation type="list" allowBlank="1" showInputMessage="1" showErrorMessage="1" xr:uid="{A2A48711-7853-4263-8B0A-2D7ADCFBCF07}">
          <x14:formula1>
            <xm:f>Options!$A$42:$A$43</xm:f>
          </x14:formula1>
          <xm:sqref>M7:M16</xm:sqref>
        </x14:dataValidation>
        <x14:dataValidation type="list" allowBlank="1" showInputMessage="1" showErrorMessage="1" xr:uid="{CDA226F1-78C2-4912-99DC-0AE94E5135A8}">
          <x14:formula1>
            <xm:f>Options!$A$52:$A$55</xm:f>
          </x14:formula1>
          <xm:sqref>L7:L16</xm:sqref>
        </x14:dataValidation>
        <x14:dataValidation type="list" allowBlank="1" showInputMessage="1" showErrorMessage="1" xr:uid="{D9508BF7-D059-4205-9910-795CB4B8106E}">
          <x14:formula1>
            <xm:f>Options!$A$5:$A$16</xm:f>
          </x14:formula1>
          <xm:sqref>B7:B16</xm:sqref>
        </x14:dataValidation>
        <x14:dataValidation type="list" allowBlank="1" showInputMessage="1" showErrorMessage="1" xr:uid="{8B8AC61E-AEDF-4881-8F09-ABF7B676858C}">
          <x14:formula1>
            <xm:f>Options!$A$24:$A$26</xm:f>
          </x14:formula1>
          <xm:sqref>D7:D16</xm:sqref>
        </x14:dataValidation>
        <x14:dataValidation type="list" allowBlank="1" showInputMessage="1" showErrorMessage="1" xr:uid="{9AF57293-909E-4341-ABE9-E0FA676D3B32}">
          <x14:formula1>
            <xm:f>Options!$A$47:$A$49</xm:f>
          </x14:formula1>
          <xm:sqref>K7:K16</xm:sqref>
        </x14:dataValidation>
        <x14:dataValidation type="whole" allowBlank="1" showInputMessage="1" showErrorMessage="1" errorTitle="BlindWidth" error="Limits Exceeded" promptTitle="Custom BlindWidth" xr:uid="{BB50427E-E93A-4E51-BEA5-660F4D89AF8B}">
          <x14:formula1>
            <xm:f>WidthMin</xm:f>
          </x14:formula1>
          <x14:formula2>
            <xm:f>WidthMax-IF($B7="External",-Options!$B$29,2*$F7)</xm:f>
          </x14:formula2>
          <xm:sqref>G7:G16</xm:sqref>
        </x14:dataValidation>
        <x14:dataValidation type="whole" allowBlank="1" showInputMessage="1" showErrorMessage="1" errorTitle="BlindWidth" error="Limits Exceeded" promptTitle="Custom BlindWidth" xr:uid="{AD8FA7F2-7E61-4377-A2E4-B34D533A0BE2}">
          <x14:formula1>
            <xm:f>DropMin</xm:f>
          </x14:formula1>
          <x14:formula2>
            <xm:f>DropMax-IF($B7="External",-Options!$C$29,2*$F7)</xm:f>
          </x14:formula2>
          <xm:sqref>I7:I16</xm:sqref>
        </x14:dataValidation>
        <x14:dataValidation type="list" allowBlank="1" showInputMessage="1" showErrorMessage="1" xr:uid="{7A4D660A-DC8C-48E5-8DA0-0561B299C309}">
          <x14:formula1>
            <xm:f>Options!$A$58:$A$60</xm:f>
          </x14:formula1>
          <xm:sqref>E7:E13 E15:E16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CD159-7B06-4AD7-94DC-7602D4F64FB6}">
  <sheetPr codeName="Sheet5">
    <pageSetUpPr fitToPage="1"/>
  </sheetPr>
  <dimension ref="A1:F75"/>
  <sheetViews>
    <sheetView topLeftCell="A39" workbookViewId="0">
      <selection activeCell="C54" sqref="C54"/>
    </sheetView>
  </sheetViews>
  <sheetFormatPr defaultColWidth="9.109375" defaultRowHeight="19.5" customHeight="1" x14ac:dyDescent="0.3"/>
  <cols>
    <col min="1" max="1" width="28.33203125" style="38" bestFit="1" customWidth="1"/>
    <col min="2" max="3" width="16.44140625" style="38" customWidth="1"/>
    <col min="4" max="6" width="13.44140625" style="38" customWidth="1"/>
    <col min="7" max="16384" width="9.109375" style="39"/>
  </cols>
  <sheetData>
    <row r="1" spans="1:6" ht="25.5" customHeight="1" x14ac:dyDescent="0.3">
      <c r="A1" s="36" t="s">
        <v>32</v>
      </c>
      <c r="B1" s="37"/>
      <c r="C1" s="37"/>
    </row>
    <row r="2" spans="1:6" ht="19.5" customHeight="1" x14ac:dyDescent="0.3">
      <c r="A2" s="40" t="str">
        <f>"OPTIONS - "&amp;Product</f>
        <v>OPTIONS - SEASCREEN Enclosed</v>
      </c>
    </row>
    <row r="4" spans="1:6" ht="19.5" customHeight="1" x14ac:dyDescent="0.3">
      <c r="A4" s="45" t="s">
        <v>33</v>
      </c>
      <c r="B4" s="45" t="s">
        <v>34</v>
      </c>
      <c r="C4" s="45" t="s">
        <v>35</v>
      </c>
      <c r="D4" s="45" t="s">
        <v>36</v>
      </c>
      <c r="E4" s="39"/>
      <c r="F4" s="39"/>
    </row>
    <row r="5" spans="1:6" ht="19.5" customHeight="1" x14ac:dyDescent="0.3">
      <c r="A5" s="38" t="s">
        <v>19</v>
      </c>
      <c r="C5" s="41"/>
      <c r="D5" s="41"/>
      <c r="E5" s="39"/>
      <c r="F5" s="39"/>
    </row>
    <row r="6" spans="1:6" ht="19.5" customHeight="1" x14ac:dyDescent="0.3">
      <c r="A6" s="38" t="s">
        <v>16</v>
      </c>
      <c r="B6" s="38" t="s">
        <v>37</v>
      </c>
      <c r="C6" s="41"/>
      <c r="D6" s="41"/>
      <c r="E6" s="39"/>
      <c r="F6" s="39"/>
    </row>
    <row r="7" spans="1:6" ht="19.5" customHeight="1" x14ac:dyDescent="0.3">
      <c r="A7" s="38" t="s">
        <v>22</v>
      </c>
      <c r="B7" s="38" t="s">
        <v>38</v>
      </c>
      <c r="C7" s="41">
        <v>260</v>
      </c>
      <c r="D7" s="41">
        <v>260</v>
      </c>
      <c r="E7" s="39"/>
      <c r="F7" s="39"/>
    </row>
    <row r="8" spans="1:6" ht="19.5" customHeight="1" x14ac:dyDescent="0.3">
      <c r="A8" s="38" t="s">
        <v>39</v>
      </c>
      <c r="B8" s="38" t="s">
        <v>40</v>
      </c>
      <c r="C8" s="41">
        <v>347</v>
      </c>
      <c r="D8" s="41">
        <v>202</v>
      </c>
      <c r="E8" s="39"/>
      <c r="F8" s="39"/>
    </row>
    <row r="9" spans="1:6" ht="19.5" customHeight="1" x14ac:dyDescent="0.3">
      <c r="A9" s="38" t="s">
        <v>41</v>
      </c>
      <c r="B9" s="38" t="s">
        <v>42</v>
      </c>
      <c r="C9" s="41">
        <v>457</v>
      </c>
      <c r="D9" s="41">
        <v>327</v>
      </c>
      <c r="E9" s="39"/>
      <c r="F9" s="39"/>
    </row>
    <row r="10" spans="1:6" ht="19.5" customHeight="1" x14ac:dyDescent="0.3">
      <c r="A10" s="38" t="s">
        <v>43</v>
      </c>
      <c r="B10" s="38" t="s">
        <v>44</v>
      </c>
      <c r="C10" s="41">
        <v>421</v>
      </c>
      <c r="D10" s="41">
        <v>421</v>
      </c>
      <c r="E10" s="39"/>
      <c r="F10" s="39"/>
    </row>
    <row r="11" spans="1:6" ht="19.5" customHeight="1" x14ac:dyDescent="0.3">
      <c r="A11" s="38" t="s">
        <v>45</v>
      </c>
      <c r="B11" s="38" t="s">
        <v>46</v>
      </c>
      <c r="C11" s="41">
        <v>442</v>
      </c>
      <c r="D11" s="41">
        <v>442</v>
      </c>
      <c r="E11" s="39"/>
      <c r="F11" s="39"/>
    </row>
    <row r="12" spans="1:6" ht="19.5" customHeight="1" x14ac:dyDescent="0.3">
      <c r="A12" s="38" t="s">
        <v>47</v>
      </c>
      <c r="B12" s="38" t="s">
        <v>48</v>
      </c>
      <c r="C12" s="41">
        <v>507</v>
      </c>
      <c r="D12" s="41">
        <v>377</v>
      </c>
      <c r="E12" s="39"/>
      <c r="F12" s="39"/>
    </row>
    <row r="13" spans="1:6" ht="19.5" customHeight="1" x14ac:dyDescent="0.3">
      <c r="A13" s="38" t="s">
        <v>49</v>
      </c>
      <c r="B13" s="38" t="s">
        <v>50</v>
      </c>
      <c r="C13" s="41">
        <v>507</v>
      </c>
      <c r="D13" s="41">
        <v>392</v>
      </c>
      <c r="E13" s="39"/>
      <c r="F13" s="39"/>
    </row>
    <row r="14" spans="1:6" ht="19.5" customHeight="1" x14ac:dyDescent="0.3">
      <c r="A14" s="38" t="s">
        <v>23</v>
      </c>
      <c r="B14" s="38" t="s">
        <v>51</v>
      </c>
      <c r="C14" s="41">
        <v>507</v>
      </c>
      <c r="D14" s="41">
        <v>507</v>
      </c>
      <c r="E14" s="39"/>
      <c r="F14" s="39"/>
    </row>
    <row r="15" spans="1:6" ht="19.5" customHeight="1" x14ac:dyDescent="0.3">
      <c r="A15" s="38" t="s">
        <v>52</v>
      </c>
      <c r="B15" s="38" t="s">
        <v>53</v>
      </c>
      <c r="C15" s="41">
        <v>627</v>
      </c>
      <c r="D15" s="41">
        <v>627</v>
      </c>
      <c r="E15" s="39"/>
      <c r="F15" s="39"/>
    </row>
    <row r="16" spans="1:6" ht="19.5" customHeight="1" x14ac:dyDescent="0.3">
      <c r="A16" s="38" t="s">
        <v>54</v>
      </c>
      <c r="B16" s="38" t="s">
        <v>55</v>
      </c>
      <c r="C16" s="41">
        <v>699</v>
      </c>
      <c r="D16" s="41">
        <v>699</v>
      </c>
      <c r="E16" s="39"/>
      <c r="F16" s="39"/>
    </row>
    <row r="17" spans="1:6" ht="19.5" customHeight="1" x14ac:dyDescent="0.3">
      <c r="B17" s="41"/>
      <c r="C17" s="41"/>
      <c r="D17" s="39"/>
      <c r="E17" s="39"/>
      <c r="F17" s="39"/>
    </row>
    <row r="18" spans="1:6" ht="19.5" customHeight="1" x14ac:dyDescent="0.3">
      <c r="A18" s="46" t="s">
        <v>5</v>
      </c>
      <c r="B18" s="47" t="s">
        <v>34</v>
      </c>
      <c r="C18" s="44"/>
      <c r="D18" s="44"/>
      <c r="E18" s="44"/>
      <c r="F18" s="44"/>
    </row>
    <row r="19" spans="1:6" ht="19.5" customHeight="1" x14ac:dyDescent="0.3">
      <c r="A19" s="38" t="s">
        <v>24</v>
      </c>
      <c r="B19" s="41"/>
      <c r="C19" s="41"/>
      <c r="D19" s="42"/>
      <c r="F19" s="39"/>
    </row>
    <row r="20" spans="1:6" ht="19.5" customHeight="1" x14ac:dyDescent="0.3">
      <c r="A20" s="38" t="s">
        <v>17</v>
      </c>
      <c r="B20" s="41" t="s">
        <v>56</v>
      </c>
      <c r="C20" s="41"/>
      <c r="D20" s="42"/>
      <c r="F20" s="39"/>
    </row>
    <row r="21" spans="1:6" ht="19.5" customHeight="1" x14ac:dyDescent="0.3">
      <c r="B21" s="41"/>
      <c r="C21" s="41"/>
      <c r="D21" s="42"/>
      <c r="F21" s="39"/>
    </row>
    <row r="22" spans="1:6" ht="19.5" customHeight="1" x14ac:dyDescent="0.3">
      <c r="B22" s="42"/>
      <c r="C22" s="42"/>
      <c r="D22" s="42"/>
      <c r="E22" s="42"/>
      <c r="F22" s="39"/>
    </row>
    <row r="23" spans="1:6" ht="19.5" customHeight="1" x14ac:dyDescent="0.3">
      <c r="A23" s="46" t="s">
        <v>93</v>
      </c>
      <c r="B23" s="47" t="s">
        <v>34</v>
      </c>
      <c r="C23" s="44"/>
      <c r="D23" s="44"/>
      <c r="E23" s="44"/>
      <c r="F23" s="44"/>
    </row>
    <row r="24" spans="1:6" ht="19.5" customHeight="1" x14ac:dyDescent="0.3">
      <c r="B24" s="41"/>
      <c r="C24" s="41"/>
      <c r="D24" s="42"/>
      <c r="F24" s="39"/>
    </row>
    <row r="25" spans="1:6" ht="19.5" customHeight="1" x14ac:dyDescent="0.3">
      <c r="A25" s="38" t="s">
        <v>89</v>
      </c>
      <c r="B25" s="41" t="s">
        <v>91</v>
      </c>
      <c r="C25" s="41"/>
      <c r="D25" s="42"/>
      <c r="F25" s="39"/>
    </row>
    <row r="26" spans="1:6" ht="19.5" customHeight="1" x14ac:dyDescent="0.3">
      <c r="A26" s="38" t="s">
        <v>90</v>
      </c>
      <c r="B26" s="41" t="s">
        <v>92</v>
      </c>
      <c r="C26" s="41"/>
      <c r="D26" s="42"/>
      <c r="F26" s="39"/>
    </row>
    <row r="27" spans="1:6" ht="19.5" customHeight="1" x14ac:dyDescent="0.3">
      <c r="B27" s="42"/>
      <c r="C27" s="42"/>
      <c r="D27" s="42"/>
      <c r="E27" s="42"/>
      <c r="F27" s="39"/>
    </row>
    <row r="28" spans="1:6" ht="19.5" customHeight="1" x14ac:dyDescent="0.3">
      <c r="A28" s="46" t="s">
        <v>57</v>
      </c>
      <c r="B28" s="47" t="s">
        <v>58</v>
      </c>
      <c r="C28" s="47" t="s">
        <v>59</v>
      </c>
      <c r="D28" s="46" t="s">
        <v>60</v>
      </c>
      <c r="E28" s="39"/>
      <c r="F28" s="39"/>
    </row>
    <row r="29" spans="1:6" ht="19.5" customHeight="1" x14ac:dyDescent="0.3">
      <c r="A29" s="38" t="s">
        <v>61</v>
      </c>
      <c r="B29" s="41">
        <f>2*40</f>
        <v>80</v>
      </c>
      <c r="C29" s="41">
        <f>2*60</f>
        <v>120</v>
      </c>
      <c r="D29" s="41"/>
      <c r="E29" s="39"/>
      <c r="F29" s="39"/>
    </row>
    <row r="30" spans="1:6" ht="19.5" customHeight="1" x14ac:dyDescent="0.3">
      <c r="A30" s="38" t="s">
        <v>16</v>
      </c>
      <c r="B30" s="41">
        <v>0</v>
      </c>
      <c r="C30" s="41">
        <v>0</v>
      </c>
      <c r="D30" s="41"/>
      <c r="E30" s="39"/>
      <c r="F30" s="39"/>
    </row>
    <row r="31" spans="1:6" ht="19.5" customHeight="1" x14ac:dyDescent="0.3">
      <c r="B31" s="41"/>
      <c r="C31" s="41"/>
      <c r="D31" s="41"/>
      <c r="E31" s="39"/>
      <c r="F31" s="39"/>
    </row>
    <row r="32" spans="1:6" ht="19.5" customHeight="1" x14ac:dyDescent="0.3">
      <c r="B32" s="41"/>
      <c r="C32" s="41"/>
      <c r="D32" s="39"/>
      <c r="E32" s="39"/>
      <c r="F32" s="39"/>
    </row>
    <row r="33" spans="1:6" ht="19.5" customHeight="1" x14ac:dyDescent="0.3">
      <c r="A33" s="46" t="s">
        <v>62</v>
      </c>
      <c r="B33" s="47" t="s">
        <v>63</v>
      </c>
      <c r="C33" s="47" t="s">
        <v>64</v>
      </c>
      <c r="D33" s="47" t="s">
        <v>65</v>
      </c>
      <c r="E33" s="44"/>
      <c r="F33" s="44"/>
    </row>
    <row r="34" spans="1:6" ht="19.5" customHeight="1" x14ac:dyDescent="0.3">
      <c r="A34" s="38" t="s">
        <v>66</v>
      </c>
      <c r="B34" s="41">
        <v>230</v>
      </c>
      <c r="C34" s="41">
        <v>260</v>
      </c>
      <c r="D34" s="42"/>
      <c r="F34" s="39"/>
    </row>
    <row r="35" spans="1:6" ht="19.5" customHeight="1" x14ac:dyDescent="0.3">
      <c r="A35" s="38" t="s">
        <v>67</v>
      </c>
      <c r="B35" s="41">
        <v>1000</v>
      </c>
      <c r="C35" s="41">
        <v>1000</v>
      </c>
      <c r="D35" s="42"/>
      <c r="F35" s="39"/>
    </row>
    <row r="36" spans="1:6" ht="19.5" customHeight="1" x14ac:dyDescent="0.3">
      <c r="B36" s="41"/>
      <c r="C36" s="41"/>
      <c r="D36" s="42"/>
      <c r="F36" s="39"/>
    </row>
    <row r="37" spans="1:6" ht="19.5" customHeight="1" x14ac:dyDescent="0.3">
      <c r="B37" s="42"/>
      <c r="C37" s="42"/>
      <c r="D37" s="42"/>
      <c r="E37" s="42"/>
      <c r="F37" s="39"/>
    </row>
    <row r="38" spans="1:6" ht="19.5" customHeight="1" x14ac:dyDescent="0.3">
      <c r="A38" s="46" t="s">
        <v>68</v>
      </c>
      <c r="B38" s="46" t="s">
        <v>66</v>
      </c>
      <c r="C38" s="46" t="s">
        <v>67</v>
      </c>
      <c r="D38" s="43"/>
      <c r="E38" s="43"/>
      <c r="F38" s="43"/>
    </row>
    <row r="39" spans="1:6" ht="19.5" customHeight="1" x14ac:dyDescent="0.3">
      <c r="A39" s="38" t="s">
        <v>69</v>
      </c>
      <c r="B39" s="48">
        <v>0</v>
      </c>
      <c r="C39" s="48">
        <v>50</v>
      </c>
    </row>
    <row r="41" spans="1:6" ht="19.5" customHeight="1" x14ac:dyDescent="0.3">
      <c r="A41" s="46" t="s">
        <v>70</v>
      </c>
      <c r="B41" s="46" t="s">
        <v>34</v>
      </c>
      <c r="C41" s="43"/>
      <c r="D41" s="43"/>
      <c r="E41" s="43"/>
      <c r="F41" s="43"/>
    </row>
    <row r="42" spans="1:6" ht="19.5" customHeight="1" x14ac:dyDescent="0.3">
      <c r="A42" s="38" t="s">
        <v>20</v>
      </c>
      <c r="B42" s="38" t="s">
        <v>71</v>
      </c>
    </row>
    <row r="43" spans="1:6" ht="19.5" customHeight="1" x14ac:dyDescent="0.3">
      <c r="A43" s="38" t="s">
        <v>72</v>
      </c>
      <c r="B43" s="38" t="s">
        <v>73</v>
      </c>
    </row>
    <row r="46" spans="1:6" ht="19.5" customHeight="1" x14ac:dyDescent="0.3">
      <c r="A46" s="46" t="s">
        <v>11</v>
      </c>
      <c r="B46" s="46" t="s">
        <v>34</v>
      </c>
      <c r="C46" s="43"/>
      <c r="D46" s="43"/>
      <c r="E46" s="43"/>
      <c r="F46" s="43"/>
    </row>
    <row r="47" spans="1:6" ht="19.5" customHeight="1" x14ac:dyDescent="0.3">
      <c r="A47" s="38" t="s">
        <v>74</v>
      </c>
      <c r="B47" s="38" t="s">
        <v>75</v>
      </c>
    </row>
    <row r="48" spans="1:6" ht="19.5" customHeight="1" x14ac:dyDescent="0.3">
      <c r="A48" s="38" t="s">
        <v>18</v>
      </c>
      <c r="B48" s="38" t="s">
        <v>76</v>
      </c>
    </row>
    <row r="49" spans="1:6" ht="19.5" customHeight="1" x14ac:dyDescent="0.3">
      <c r="A49" s="38" t="s">
        <v>21</v>
      </c>
      <c r="B49" s="38" t="s">
        <v>77</v>
      </c>
    </row>
    <row r="51" spans="1:6" ht="19.5" customHeight="1" x14ac:dyDescent="0.3">
      <c r="A51" s="46" t="s">
        <v>78</v>
      </c>
      <c r="B51" s="46" t="s">
        <v>34</v>
      </c>
      <c r="C51" s="43"/>
      <c r="D51" s="43"/>
      <c r="E51" s="43"/>
      <c r="F51" s="43"/>
    </row>
    <row r="52" spans="1:6" ht="19.5" customHeight="1" x14ac:dyDescent="0.3">
      <c r="A52" s="38" t="s">
        <v>102</v>
      </c>
      <c r="B52" s="38" t="s">
        <v>79</v>
      </c>
    </row>
    <row r="53" spans="1:6" ht="19.5" customHeight="1" x14ac:dyDescent="0.3">
      <c r="A53" s="38" t="s">
        <v>103</v>
      </c>
      <c r="B53" s="38" t="s">
        <v>71</v>
      </c>
    </row>
    <row r="54" spans="1:6" ht="19.5" customHeight="1" x14ac:dyDescent="0.3">
      <c r="A54" s="38" t="s">
        <v>104</v>
      </c>
      <c r="B54" s="38" t="s">
        <v>73</v>
      </c>
    </row>
    <row r="57" spans="1:6" ht="19.5" customHeight="1" x14ac:dyDescent="0.3">
      <c r="A57" s="46" t="s">
        <v>95</v>
      </c>
      <c r="B57" s="46" t="s">
        <v>34</v>
      </c>
      <c r="C57" s="43"/>
      <c r="D57" s="43"/>
      <c r="E57" s="43"/>
      <c r="F57" s="43"/>
    </row>
    <row r="58" spans="1:6" ht="19.5" customHeight="1" x14ac:dyDescent="0.3">
      <c r="A58" s="38" t="s">
        <v>96</v>
      </c>
      <c r="B58" s="38" t="s">
        <v>96</v>
      </c>
    </row>
    <row r="59" spans="1:6" ht="19.5" customHeight="1" x14ac:dyDescent="0.3">
      <c r="A59" s="38" t="s">
        <v>97</v>
      </c>
      <c r="B59" s="38" t="s">
        <v>98</v>
      </c>
    </row>
    <row r="62" spans="1:6" ht="19.5" customHeight="1" x14ac:dyDescent="0.3">
      <c r="A62" s="67"/>
      <c r="B62" s="67"/>
      <c r="C62" s="67"/>
      <c r="D62" s="67"/>
      <c r="E62" s="67"/>
      <c r="F62" s="67"/>
    </row>
    <row r="67" spans="1:6" ht="19.5" customHeight="1" x14ac:dyDescent="0.3">
      <c r="A67" s="43" t="s">
        <v>80</v>
      </c>
      <c r="B67" s="43"/>
      <c r="C67" s="43"/>
      <c r="D67" s="43"/>
      <c r="E67" s="43"/>
      <c r="F67" s="43"/>
    </row>
    <row r="68" spans="1:6" ht="19.5" customHeight="1" x14ac:dyDescent="0.3">
      <c r="A68" s="38" t="s">
        <v>81</v>
      </c>
      <c r="B68" s="38" t="s">
        <v>82</v>
      </c>
    </row>
    <row r="69" spans="1:6" ht="19.5" customHeight="1" x14ac:dyDescent="0.3">
      <c r="A69" s="38" t="s">
        <v>83</v>
      </c>
      <c r="B69" s="38" t="s">
        <v>82</v>
      </c>
    </row>
    <row r="70" spans="1:6" ht="19.5" customHeight="1" x14ac:dyDescent="0.3">
      <c r="A70" s="38" t="s">
        <v>84</v>
      </c>
      <c r="B70" s="38" t="s">
        <v>82</v>
      </c>
    </row>
    <row r="72" spans="1:6" customFormat="1" ht="14.4" x14ac:dyDescent="0.3">
      <c r="B72" s="3"/>
      <c r="C72" s="3"/>
      <c r="E72" s="3"/>
    </row>
    <row r="73" spans="1:6" ht="19.5" customHeight="1" x14ac:dyDescent="0.3">
      <c r="A73" s="43" t="s">
        <v>85</v>
      </c>
      <c r="B73" s="43"/>
      <c r="C73" s="43"/>
      <c r="D73" s="43"/>
      <c r="E73" s="43"/>
      <c r="F73" s="43"/>
    </row>
    <row r="74" spans="1:6" ht="19.5" customHeight="1" x14ac:dyDescent="0.3">
      <c r="A74" s="38" t="s">
        <v>86</v>
      </c>
      <c r="B74" s="38" t="s">
        <v>82</v>
      </c>
    </row>
    <row r="75" spans="1:6" ht="19.5" customHeight="1" x14ac:dyDescent="0.3">
      <c r="A75" s="38" t="s">
        <v>87</v>
      </c>
      <c r="B75" s="38" t="s">
        <v>82</v>
      </c>
    </row>
  </sheetData>
  <mergeCells count="1">
    <mergeCell ref="A62:F62"/>
  </mergeCells>
  <phoneticPr fontId="16" type="noConversion"/>
  <hyperlinks>
    <hyperlink ref="A1" location="Index!A1" display="INDEX" xr:uid="{2722E111-FA63-453F-90AB-F0003D60F242}"/>
  </hyperlinks>
  <pageMargins left="0.70866141732283472" right="0.70866141732283472" top="0.93" bottom="0.74803149606299213" header="0.31496062992125984" footer="0.31496062992125984"/>
  <pageSetup paperSize="9" scale="51" orientation="portrait" r:id="rId1"/>
  <headerFooter>
    <oddHeader>&amp;L&amp;G&amp;RPrinted &amp;D</oddHeader>
    <oddFooter>&amp;L&amp;F /&amp;A&amp;RPage &amp;P</oddFooter>
  </headerFooter>
  <legacyDrawingHF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8a4576-7320-4e02-8367-50eaa8d6c81a">
      <Terms xmlns="http://schemas.microsoft.com/office/infopath/2007/PartnerControls"/>
    </lcf76f155ced4ddcb4097134ff3c332f>
    <TaxCatchAll xmlns="d7564538-9a43-467c-9305-959c3453ee5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8" ma:contentTypeDescription="Create a new document." ma:contentTypeScope="" ma:versionID="2538b47838544f3401bceb4b8a41f4cb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8d42cb4fd9607d102a4402e514706664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dd2896c-5842-4467-9494-1014a6a5a5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46bc36-6744-4767-9ce8-3669b139f0c7}" ma:internalName="TaxCatchAll" ma:showField="CatchAllData" ma:web="d7564538-9a43-467c-9305-959c3453e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A 4 D A A B Q S w M E F A A C A A g A Q F F 6 W e 0 q 1 f q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b R M z S 3 1 D O w 0 Y c J 2 v h m 5 i E U G A E d D J J F E r R x L s 0 p K S 1 K t U v N 0 3 V 3 s t G H c W 3 0 o X 6 w A w B Q S w M E F A A C A A g A Q F F 6 W V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E B R e l k o i k e 4 D g A A A B E A A A A T A B w A R m 9 y b X V s Y X M v U 2 V j d G l v b j E u b S C i G A A o o B Q A A A A A A A A A A A A A A A A A A A A A A A A A A A A r T k 0 u y c z P U w i G 0 I b W A F B L A Q I t A B Q A A g A I A E B R e l n t K t X 6 p w A A A P c A A A A S A A A A A A A A A A A A A A A A A A A A A A B D b 2 5 m a W c v U G F j a 2 F n Z S 5 4 b W x Q S w E C L Q A U A A I A C A B A U X p Z U 3 I 4 L J s A A A D h A A A A E w A A A A A A A A A A A A A A A A D z A A A A W 0 N v b n R l b n R f V H l w Z X N d L n h t b F B L A Q I t A B Q A A g A I A E B R e l k o i k e 4 D g A A A B E A A A A T A A A A A A A A A A A A A A A A A N s B A A B G b 3 J t d W x h c y 9 T Z W N 0 a W 9 u M S 5 t U E s F B g A A A A A D A A M A w g A A A D Y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F D D G 7 e 8 S t E u H i r U / 1 e k N h Q A A A A A C A A A A A A A Q Z g A A A A E A A C A A A A C U W i 0 f Y 4 E o D W A V l N J / 1 c F B z u d z N 4 F L G 8 j R Q M Z e W 7 e c W w A A A A A O g A A A A A I A A C A A A A D u 4 W F + 4 S Y S 3 E Q 6 P B h z T T P V g Y v G f j U E O Q j U u o T u O v t I 4 1 A A A A B U + S R q Y V i j O U s 6 x U X r N / q 2 m D y 5 F 6 f K o b u F P p V o C O + i f V m V Y o H / d m q j E 4 l m + K A w g I Z E n b V e Q N a Z Z + X Y q d f + v 9 p J l E q h Z A n w T Y P E T E X c q e I v Z 0 A A A A C 1 3 a x H 9 4 5 l 7 7 2 H b x J N S T + i v A + J l Y 8 j d E g 6 F h + p w 7 q + z E G 2 x G k I q m s a / v 5 K 1 t o v T B h 0 V 7 + k H b J h E w n 6 Y b K R p l w r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AD2E00-71CC-4B9F-9975-22E8D9CDE5FC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7564538-9a43-467c-9305-959c3453ee53"/>
    <ds:schemaRef ds:uri="4e8a4576-7320-4e02-8367-50eaa8d6c81a"/>
  </ds:schemaRefs>
</ds:datastoreItem>
</file>

<file path=customXml/itemProps2.xml><?xml version="1.0" encoding="utf-8"?>
<ds:datastoreItem xmlns:ds="http://schemas.openxmlformats.org/officeDocument/2006/customXml" ds:itemID="{BFB9F1C8-B267-47BD-879E-DB84141E99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41C0B3-DC96-4888-A9C1-E25654E06DE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0AB5D1D-C004-4D9C-8BDD-5A9C827BC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EnquiryForm</vt:lpstr>
      <vt:lpstr>Options</vt:lpstr>
      <vt:lpstr>AreaMax</vt:lpstr>
      <vt:lpstr>DropMax</vt:lpstr>
      <vt:lpstr>DropMin</vt:lpstr>
      <vt:lpstr>OffsetX</vt:lpstr>
      <vt:lpstr>OffsetY</vt:lpstr>
      <vt:lpstr>EnquiryForm!Print_Area</vt:lpstr>
      <vt:lpstr>Product</vt:lpstr>
      <vt:lpstr>WidthMax</vt:lpstr>
      <vt:lpstr>WidthMin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Prince</dc:creator>
  <cp:keywords/>
  <dc:description/>
  <cp:lastModifiedBy>Charlie Townsend</cp:lastModifiedBy>
  <cp:revision/>
  <cp:lastPrinted>2024-11-21T07:42:16Z</cp:lastPrinted>
  <dcterms:created xsi:type="dcterms:W3CDTF">2024-11-20T07:43:04Z</dcterms:created>
  <dcterms:modified xsi:type="dcterms:W3CDTF">2024-12-24T09:32:15Z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  <property fmtid="{D5CDD505-2E9C-101B-9397-08002B2CF9AE}" pid="3" name="MediaServiceImageTags">
    <vt:lpwstr/>
  </property>
</Properties>
</file>