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bfproperties.sharepoint.com/Shared Documents/Seaview Blinds/Design &amp; Engineering/Development/Project SOP/EF New Enquiry Forms/CT  Dev/"/>
    </mc:Choice>
  </mc:AlternateContent>
  <xr:revisionPtr revIDLastSave="1" documentId="8_{DEECA546-9392-46AF-A8A2-AD8027376D2F}" xr6:coauthVersionLast="47" xr6:coauthVersionMax="47" xr10:uidLastSave="{0AD54594-F3D1-4A37-BE63-38B40DA5A17B}"/>
  <workbookProtection workbookAlgorithmName="SHA-512" workbookHashValue="5qCJspZE9/rAXBiD7ai3TJD2s9IkcdVtqXj5Tz5WoGHrtenGqLm85EL/P26O4ZQKG5RT9fiKNxcNIFdRkzIqAA==" workbookSaltValue="Yl4IVXXUvnikwThgy1BGDw==" workbookSpinCount="100000" lockStructure="1"/>
  <bookViews>
    <workbookView xWindow="-28920" yWindow="-120" windowWidth="29040" windowHeight="15720" xr2:uid="{690BAD02-9C9C-4C99-AB21-B21A22852FC5}"/>
  </bookViews>
  <sheets>
    <sheet name="Order Form" sheetId="1" r:id="rId1"/>
    <sheet name="Fabric Collection " sheetId="2" r:id="rId2"/>
    <sheet name="Product Code" sheetId="3" state="hidden" r:id="rId3"/>
  </sheets>
  <definedNames>
    <definedName name="_xlnm._FilterDatabase" localSheetId="1" hidden="1">'Fabric Collection '!$C$3:$G$3</definedName>
    <definedName name="_xlnm._FilterDatabase" localSheetId="2" hidden="1">'Product Code'!$AH$4:$AI$4</definedName>
    <definedName name="_xlnm.Print_Area" localSheetId="0">'Order Form'!$A$1:$T$33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  <c r="AE7" i="1" l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6" i="1"/>
  <c r="B4" i="2"/>
  <c r="B20" i="2" l="1"/>
  <c r="B21" i="2"/>
  <c r="B22" i="2"/>
  <c r="B23" i="2"/>
  <c r="B19" i="2" l="1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A7" i="1"/>
  <c r="X7" i="1" s="1"/>
  <c r="A8" i="1" l="1"/>
  <c r="X8" i="1" s="1"/>
  <c r="A9" i="1" l="1"/>
  <c r="X9" i="1" s="1"/>
  <c r="A10" i="1" l="1"/>
  <c r="X10" i="1" s="1"/>
  <c r="A11" i="1" l="1"/>
  <c r="X11" i="1" s="1"/>
  <c r="A12" i="1" l="1"/>
  <c r="X12" i="1" s="1"/>
  <c r="A13" i="1" l="1"/>
  <c r="X13" i="1" s="1"/>
  <c r="A14" i="1" l="1"/>
  <c r="X14" i="1" s="1"/>
  <c r="A15" i="1" l="1"/>
  <c r="X15" i="1" s="1"/>
  <c r="A16" i="1" l="1"/>
  <c r="X16" i="1" s="1"/>
  <c r="A17" i="1" l="1"/>
  <c r="X17" i="1" s="1"/>
  <c r="A18" i="1" l="1"/>
  <c r="X18" i="1" s="1"/>
  <c r="A19" i="1" l="1"/>
  <c r="X19" i="1" s="1"/>
  <c r="A20" i="1" l="1"/>
  <c r="X20" i="1" s="1"/>
</calcChain>
</file>

<file path=xl/sharedStrings.xml><?xml version="1.0" encoding="utf-8"?>
<sst xmlns="http://schemas.openxmlformats.org/spreadsheetml/2006/main" count="244" uniqueCount="160">
  <si>
    <t>SEAPLEAT Rectangle - no diagonals</t>
  </si>
  <si>
    <t>Formatted cells</t>
  </si>
  <si>
    <t>Enquiry Form</t>
  </si>
  <si>
    <t xml:space="preserve">Item </t>
  </si>
  <si>
    <t>Enter 
Shaping Factor</t>
  </si>
  <si>
    <t>Notes</t>
  </si>
  <si>
    <t>Date</t>
  </si>
  <si>
    <t>Customer Name</t>
  </si>
  <si>
    <t>Customer Email</t>
  </si>
  <si>
    <t>Customer Tel. Number</t>
  </si>
  <si>
    <t>Customer Address</t>
  </si>
  <si>
    <t>Fabirc Code</t>
  </si>
  <si>
    <t>Fabirc Name</t>
  </si>
  <si>
    <t xml:space="preserve">Colour </t>
  </si>
  <si>
    <t xml:space="preserve">Light Transmission </t>
  </si>
  <si>
    <t>Type</t>
  </si>
  <si>
    <t>Duette Classic</t>
  </si>
  <si>
    <t>White</t>
  </si>
  <si>
    <t>Sheer</t>
  </si>
  <si>
    <t>Honeycomb</t>
  </si>
  <si>
    <t>Cream</t>
  </si>
  <si>
    <t xml:space="preserve">Light Grey </t>
  </si>
  <si>
    <t>Off White</t>
  </si>
  <si>
    <t>Plisse</t>
  </si>
  <si>
    <t>Lumina</t>
  </si>
  <si>
    <t>Privacy</t>
  </si>
  <si>
    <t xml:space="preserve">Grey </t>
  </si>
  <si>
    <t>Grey</t>
  </si>
  <si>
    <t>Blackout</t>
  </si>
  <si>
    <t xml:space="preserve">Blackout </t>
  </si>
  <si>
    <t>Light Grey</t>
  </si>
  <si>
    <t>Duette Fixe Unix Dark</t>
  </si>
  <si>
    <t>Black</t>
  </si>
  <si>
    <t>Oscura Luna</t>
  </si>
  <si>
    <t>Recess size - remove 10 mm off the width</t>
  </si>
  <si>
    <t>Dimension Type</t>
  </si>
  <si>
    <t>Hardware Colour</t>
  </si>
  <si>
    <t>Code</t>
  </si>
  <si>
    <t>Stack Position</t>
  </si>
  <si>
    <t>Fixing Type</t>
  </si>
  <si>
    <t>Hold Down</t>
  </si>
  <si>
    <t>Blind</t>
  </si>
  <si>
    <t>P</t>
  </si>
  <si>
    <t>Anthracite</t>
  </si>
  <si>
    <t>Bottom</t>
  </si>
  <si>
    <t>Ceiling</t>
  </si>
  <si>
    <t>Recess</t>
  </si>
  <si>
    <t>Top</t>
  </si>
  <si>
    <t>Wall</t>
  </si>
  <si>
    <t>Ivory</t>
  </si>
  <si>
    <t>Top Down/Bottom Up</t>
  </si>
  <si>
    <t>Quick Tensioner</t>
  </si>
  <si>
    <t>Yes</t>
  </si>
  <si>
    <t>No</t>
  </si>
  <si>
    <t xml:space="preserve">Motor Option </t>
  </si>
  <si>
    <t xml:space="preserve">24v - Momentary </t>
  </si>
  <si>
    <t xml:space="preserve">Fabric Loop </t>
  </si>
  <si>
    <t>No Handle</t>
  </si>
  <si>
    <t>Chrome Metal</t>
  </si>
  <si>
    <t xml:space="preserve">Motor Location </t>
  </si>
  <si>
    <t xml:space="preserve">Top </t>
  </si>
  <si>
    <t>Wire Exit</t>
  </si>
  <si>
    <t xml:space="preserve">Left </t>
  </si>
  <si>
    <t>Centre</t>
  </si>
  <si>
    <t xml:space="preserve">Right </t>
  </si>
  <si>
    <t>Blind Type</t>
  </si>
  <si>
    <t xml:space="preserve">Handle Option </t>
  </si>
  <si>
    <t>Price</t>
  </si>
  <si>
    <t/>
  </si>
  <si>
    <t>Fixed Metal Black</t>
  </si>
  <si>
    <t>Matrix</t>
  </si>
  <si>
    <t>Install Angle</t>
  </si>
  <si>
    <t>Shape Factor</t>
  </si>
  <si>
    <t>Powered</t>
  </si>
  <si>
    <t>Total</t>
  </si>
  <si>
    <t>Manual</t>
  </si>
  <si>
    <t>Seaview Product Code - Powered</t>
  </si>
  <si>
    <t>AO-DBE (0-20°)</t>
  </si>
  <si>
    <t>AO (0°)</t>
  </si>
  <si>
    <t>DBE (20 - 45°)</t>
  </si>
  <si>
    <t>BB (0 - 30°)</t>
  </si>
  <si>
    <t>DB (31 - 60°)</t>
  </si>
  <si>
    <t>PB (61 -120°)</t>
  </si>
  <si>
    <t>Twilight</t>
  </si>
  <si>
    <t xml:space="preserve">24v - Constant </t>
  </si>
  <si>
    <t>Chintz Topar Plus</t>
  </si>
  <si>
    <t>Horizon</t>
  </si>
  <si>
    <t>Duette Classic Dark</t>
  </si>
  <si>
    <t>Comfort Dustblock</t>
  </si>
  <si>
    <t>-ANT</t>
  </si>
  <si>
    <t>-BLK</t>
  </si>
  <si>
    <t>-IVY</t>
  </si>
  <si>
    <t>-WHT</t>
  </si>
  <si>
    <t>-AO</t>
  </si>
  <si>
    <t>-AO-DBE</t>
  </si>
  <si>
    <t>-BB</t>
  </si>
  <si>
    <t>-DB</t>
  </si>
  <si>
    <t>-DBE</t>
  </si>
  <si>
    <t>-PB</t>
  </si>
  <si>
    <t>-B</t>
  </si>
  <si>
    <t>-T</t>
  </si>
  <si>
    <t>-TB</t>
  </si>
  <si>
    <t>-C</t>
  </si>
  <si>
    <t>-W</t>
  </si>
  <si>
    <t>-P24C</t>
  </si>
  <si>
    <t>-P24M</t>
  </si>
  <si>
    <t>-ACH</t>
  </si>
  <si>
    <t>-CFH</t>
  </si>
  <si>
    <t>-FAB</t>
  </si>
  <si>
    <t>-FMB</t>
  </si>
  <si>
    <t>-NOH</t>
  </si>
  <si>
    <t>-CL</t>
  </si>
  <si>
    <t>-CC</t>
  </si>
  <si>
    <t>-CR</t>
  </si>
  <si>
    <t>CORD</t>
  </si>
  <si>
    <t>AO-DB (0-20°)</t>
  </si>
  <si>
    <t>-AO-DB</t>
  </si>
  <si>
    <t>Recess dimensions will have 10 mm deducted from the width.</t>
  </si>
  <si>
    <r>
      <t xml:space="preserve">Dimension Type
</t>
    </r>
    <r>
      <rPr>
        <b/>
        <sz val="9"/>
        <color theme="0" tint="-0.499984740745262"/>
        <rFont val="Century Gothic"/>
        <family val="2"/>
      </rPr>
      <t>(Select)</t>
    </r>
  </si>
  <si>
    <r>
      <t xml:space="preserve">Width (X) mm
</t>
    </r>
    <r>
      <rPr>
        <b/>
        <sz val="9"/>
        <color theme="0" tint="-0.499984740745262"/>
        <rFont val="Century Gothic"/>
        <family val="2"/>
      </rPr>
      <t>(Enter)</t>
    </r>
  </si>
  <si>
    <r>
      <t xml:space="preserve">Drop (Y) 
mm
</t>
    </r>
    <r>
      <rPr>
        <b/>
        <sz val="9"/>
        <color theme="0" tint="-0.499984740745262"/>
        <rFont val="Century Gothic"/>
        <family val="2"/>
      </rPr>
      <t>(Enter)</t>
    </r>
  </si>
  <si>
    <r>
      <t xml:space="preserve">Hardware Colour
</t>
    </r>
    <r>
      <rPr>
        <b/>
        <sz val="9"/>
        <color theme="0" tint="-0.499984740745262"/>
        <rFont val="Century Gothic"/>
        <family val="2"/>
      </rPr>
      <t>(Select)</t>
    </r>
  </si>
  <si>
    <r>
      <t xml:space="preserve">Fabric Code
</t>
    </r>
    <r>
      <rPr>
        <b/>
        <sz val="9"/>
        <color theme="0" tint="-0.499984740745262"/>
        <rFont val="Century Gothic"/>
        <family val="2"/>
      </rPr>
      <t>(Select)</t>
    </r>
  </si>
  <si>
    <r>
      <t xml:space="preserve">Blind Type (degrees)
</t>
    </r>
    <r>
      <rPr>
        <b/>
        <sz val="9"/>
        <color theme="0" tint="-0.499984740745262"/>
        <rFont val="Century Gothic"/>
        <family val="2"/>
      </rPr>
      <t>(Select)</t>
    </r>
  </si>
  <si>
    <r>
      <t xml:space="preserve">Stack Position
</t>
    </r>
    <r>
      <rPr>
        <b/>
        <sz val="9"/>
        <color theme="0" tint="-0.499984740745262"/>
        <rFont val="Century Gothic"/>
        <family val="2"/>
      </rPr>
      <t>(Select)</t>
    </r>
  </si>
  <si>
    <r>
      <t xml:space="preserve">Hold Down
</t>
    </r>
    <r>
      <rPr>
        <b/>
        <sz val="9"/>
        <color theme="0" tint="-0.499984740745262"/>
        <rFont val="Century Gothic"/>
        <family val="2"/>
      </rPr>
      <t>(Select)</t>
    </r>
  </si>
  <si>
    <r>
      <t xml:space="preserve">Quick Tensioner
</t>
    </r>
    <r>
      <rPr>
        <b/>
        <sz val="9"/>
        <color theme="0" tint="-0.499984740745262"/>
        <rFont val="Century Gothic"/>
        <family val="2"/>
      </rPr>
      <t>(Select)</t>
    </r>
  </si>
  <si>
    <r>
      <t xml:space="preserve">Operation
</t>
    </r>
    <r>
      <rPr>
        <b/>
        <sz val="9"/>
        <color theme="0" tint="-0.499984740745262"/>
        <rFont val="Century Gothic"/>
        <family val="2"/>
      </rPr>
      <t>(Select)</t>
    </r>
  </si>
  <si>
    <r>
      <t xml:space="preserve">Motor Location
</t>
    </r>
    <r>
      <rPr>
        <b/>
        <sz val="9"/>
        <color theme="0" tint="-0.499984740745262"/>
        <rFont val="Century Gothic"/>
        <family val="2"/>
      </rPr>
      <t>(Select)</t>
    </r>
  </si>
  <si>
    <r>
      <t xml:space="preserve">Wire Exit
</t>
    </r>
    <r>
      <rPr>
        <b/>
        <sz val="9"/>
        <color theme="0" tint="-0.499984740745262"/>
        <rFont val="Century Gothic"/>
        <family val="2"/>
      </rPr>
      <t>(Select)</t>
    </r>
  </si>
  <si>
    <r>
      <t xml:space="preserve">Pull Cord </t>
    </r>
    <r>
      <rPr>
        <b/>
        <sz val="9"/>
        <color theme="0" tint="-0.499984740745262"/>
        <rFont val="Century Gothic"/>
        <family val="2"/>
      </rPr>
      <t>(Select)</t>
    </r>
  </si>
  <si>
    <r>
      <t xml:space="preserve">Handle Option
</t>
    </r>
    <r>
      <rPr>
        <b/>
        <sz val="9"/>
        <color theme="0" tint="-0.499984740745262"/>
        <rFont val="Century Gothic"/>
        <family val="2"/>
      </rPr>
      <t>(Select)</t>
    </r>
  </si>
  <si>
    <r>
      <t xml:space="preserve">Quantity
</t>
    </r>
    <r>
      <rPr>
        <b/>
        <sz val="9"/>
        <color theme="0" tint="-0.499984740745262"/>
        <rFont val="Century Gothic"/>
        <family val="2"/>
      </rPr>
      <t>(Enter)</t>
    </r>
  </si>
  <si>
    <r>
      <t xml:space="preserve">Blind Location (Optional)
</t>
    </r>
    <r>
      <rPr>
        <b/>
        <sz val="9"/>
        <color theme="0" tint="-0.499984740745262"/>
        <rFont val="Century Gothic"/>
        <family val="2"/>
      </rPr>
      <t>(Enter)</t>
    </r>
  </si>
  <si>
    <t>Crepe</t>
  </si>
  <si>
    <t>Cord Cleat</t>
  </si>
  <si>
    <r>
      <t xml:space="preserve">Cord Cleat Colour 
</t>
    </r>
    <r>
      <rPr>
        <b/>
        <sz val="9"/>
        <color theme="0" tint="-0.499984740745262"/>
        <rFont val="Century Gothic"/>
        <family val="2"/>
      </rPr>
      <t>(Select)</t>
    </r>
  </si>
  <si>
    <t>RTS</t>
  </si>
  <si>
    <t>24v - RTS Internal</t>
  </si>
  <si>
    <t>24v - RTS External</t>
  </si>
  <si>
    <t>-P24RTSE</t>
  </si>
  <si>
    <t>-P24RTSI</t>
  </si>
  <si>
    <r>
      <t xml:space="preserve">Motor Option *
</t>
    </r>
    <r>
      <rPr>
        <b/>
        <sz val="9"/>
        <color theme="0" tint="-0.499984740745262"/>
        <rFont val="Century Gothic"/>
        <family val="2"/>
      </rPr>
      <t>(Select)</t>
    </r>
  </si>
  <si>
    <t>* Internal Receiver might not always be available depending on the size of the blind. Suitabilitty will be confirmed when drawings are issued.</t>
  </si>
  <si>
    <t>Plastic Articulating</t>
  </si>
  <si>
    <t>Rail 04</t>
  </si>
  <si>
    <t>Rail 06</t>
  </si>
  <si>
    <t>Chrome 07</t>
  </si>
  <si>
    <t>Footplate 10</t>
  </si>
  <si>
    <t>Footplate 11</t>
  </si>
  <si>
    <t>-RA4</t>
  </si>
  <si>
    <t>-RA6</t>
  </si>
  <si>
    <t>-CH7</t>
  </si>
  <si>
    <t>-FP10</t>
  </si>
  <si>
    <t>-FP11</t>
  </si>
  <si>
    <r>
      <t xml:space="preserve">Chrome Extenders
</t>
    </r>
    <r>
      <rPr>
        <b/>
        <sz val="9"/>
        <color theme="0" tint="-0.499984740745262"/>
        <rFont val="Century Gothic"/>
        <family val="2"/>
      </rPr>
      <t>(Select)</t>
    </r>
  </si>
  <si>
    <t>Chrome Extender</t>
  </si>
  <si>
    <t>See Fig Below</t>
  </si>
  <si>
    <t>Price Group</t>
  </si>
  <si>
    <t>POA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</si>
</sst>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8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8"/>
      <color theme="1"/>
      <name val="Century Gothic"/>
      <family val="2"/>
    </font>
    <font>
      <sz val="11"/>
      <color theme="1"/>
      <name val="Century Gothic"/>
      <family val="2"/>
    </font>
    <font>
      <b/>
      <sz val="14"/>
      <color theme="1"/>
      <name val="Century Gothic"/>
      <family val="2"/>
    </font>
    <font>
      <sz val="12"/>
      <color theme="1"/>
      <name val="Century Gothic"/>
      <family val="2"/>
    </font>
    <font>
      <sz val="8"/>
      <name val="Century Gothic"/>
      <family val="2"/>
    </font>
    <font>
      <b/>
      <sz val="11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0" tint="-0.499984740745262"/>
      <name val="Century Gothic"/>
      <family val="2"/>
    </font>
    <font>
      <sz val="9"/>
      <name val="Century Gothic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/>
    <xf numFmtId="0" fontId="8" fillId="0" borderId="0" xfId="0" applyFont="1"/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/>
    <xf numFmtId="0" fontId="12" fillId="0" borderId="0" xfId="0" applyFont="1"/>
    <xf numFmtId="0" fontId="9" fillId="0" borderId="2" xfId="0" applyFont="1" applyBorder="1"/>
    <xf numFmtId="0" fontId="8" fillId="0" borderId="2" xfId="0" applyFont="1" applyBorder="1"/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0" fillId="0" borderId="0" xfId="0" applyFont="1"/>
    <xf numFmtId="0" fontId="10" fillId="0" borderId="1" xfId="0" applyFont="1" applyBorder="1" applyAlignment="1">
      <alignment horizontal="center"/>
    </xf>
    <xf numFmtId="0" fontId="0" fillId="0" borderId="0" xfId="0" quotePrefix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1" fillId="0" borderId="3" xfId="0" applyFont="1" applyBorder="1" applyAlignment="1" applyProtection="1">
      <alignment vertical="center"/>
      <protection locked="0"/>
    </xf>
    <xf numFmtId="0" fontId="11" fillId="0" borderId="2" xfId="0" applyFont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 applyProtection="1">
      <alignment horizontal="center" vertical="top"/>
      <protection locked="0"/>
    </xf>
    <xf numFmtId="0" fontId="13" fillId="0" borderId="6" xfId="0" applyFont="1" applyBorder="1" applyAlignment="1" applyProtection="1">
      <alignment horizontal="center" vertical="top"/>
      <protection locked="0"/>
    </xf>
    <xf numFmtId="0" fontId="13" fillId="0" borderId="8" xfId="0" applyFont="1" applyBorder="1" applyAlignment="1" applyProtection="1">
      <alignment horizontal="center" vertical="top"/>
      <protection locked="0"/>
    </xf>
    <xf numFmtId="0" fontId="13" fillId="0" borderId="9" xfId="0" applyFont="1" applyBorder="1" applyAlignment="1" applyProtection="1">
      <alignment horizontal="center" vertical="top"/>
      <protection locked="0"/>
    </xf>
    <xf numFmtId="0" fontId="13" fillId="0" borderId="0" xfId="0" applyFont="1" applyAlignment="1" applyProtection="1">
      <alignment horizontal="center" vertical="top"/>
      <protection locked="0"/>
    </xf>
    <xf numFmtId="0" fontId="13" fillId="0" borderId="10" xfId="0" applyFont="1" applyBorder="1" applyAlignment="1" applyProtection="1">
      <alignment horizontal="center" vertical="top"/>
      <protection locked="0"/>
    </xf>
    <xf numFmtId="0" fontId="13" fillId="0" borderId="11" xfId="0" applyFont="1" applyBorder="1" applyAlignment="1" applyProtection="1">
      <alignment horizontal="center" vertical="top"/>
      <protection locked="0"/>
    </xf>
    <xf numFmtId="0" fontId="13" fillId="0" borderId="2" xfId="0" applyFont="1" applyBorder="1" applyAlignment="1" applyProtection="1">
      <alignment horizontal="center" vertical="top"/>
      <protection locked="0"/>
    </xf>
    <xf numFmtId="0" fontId="13" fillId="0" borderId="12" xfId="0" applyFont="1" applyBorder="1" applyAlignment="1" applyProtection="1">
      <alignment horizontal="center" vertical="top"/>
      <protection locked="0"/>
    </xf>
  </cellXfs>
  <cellStyles count="1">
    <cellStyle name="Normal" xfId="0" builtinId="0"/>
  </cellStyles>
  <dxfs count="23"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ill>
        <patternFill patternType="none">
          <bgColor auto="1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281730</xdr:colOff>
      <xdr:row>1</xdr:row>
      <xdr:rowOff>85725</xdr:rowOff>
    </xdr:from>
    <xdr:ext cx="1843149" cy="699411"/>
    <xdr:pic>
      <xdr:nvPicPr>
        <xdr:cNvPr id="3" name="Picture 2">
          <a:extLst>
            <a:ext uri="{FF2B5EF4-FFF2-40B4-BE49-F238E27FC236}">
              <a16:creationId xmlns:a16="http://schemas.microsoft.com/office/drawing/2014/main" id="{E23D0989-FB7B-400C-96B6-858F965253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781" t="11755" b="13042"/>
        <a:stretch/>
      </xdr:blipFill>
      <xdr:spPr>
        <a:xfrm>
          <a:off x="15087813" y="255058"/>
          <a:ext cx="1843149" cy="699411"/>
        </a:xfrm>
        <a:prstGeom prst="rect">
          <a:avLst/>
        </a:prstGeom>
      </xdr:spPr>
    </xdr:pic>
    <xdr:clientData/>
  </xdr:oneCellAnchor>
  <xdr:twoCellAnchor editAs="oneCell">
    <xdr:from>
      <xdr:col>8</xdr:col>
      <xdr:colOff>714798</xdr:colOff>
      <xdr:row>23</xdr:row>
      <xdr:rowOff>328083</xdr:rowOff>
    </xdr:from>
    <xdr:to>
      <xdr:col>19</xdr:col>
      <xdr:colOff>586806</xdr:colOff>
      <xdr:row>53</xdr:row>
      <xdr:rowOff>92337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A50FEF-C866-832A-F9DB-9911E1A52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20965" y="7926916"/>
          <a:ext cx="8077901" cy="5467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019B2-94E4-4E61-92A2-4A82B2335BB7}">
  <sheetPr codeName="Sheet1">
    <pageSetUpPr fitToPage="1"/>
  </sheetPr>
  <dimension ref="A2:AE39"/>
  <sheetViews>
    <sheetView showGridLines="0" tabSelected="1" zoomScale="90" zoomScaleNormal="90" workbookViewId="0">
      <pane ySplit="5" topLeftCell="A6" activePane="bottomLeft" state="frozen"/>
      <selection pane="bottomLeft" activeCell="G3" sqref="G3"/>
    </sheetView>
  </sheetViews>
  <sheetFormatPr defaultColWidth="8.77734375" defaultRowHeight="14.4" x14ac:dyDescent="0.3"/>
  <cols>
    <col min="1" max="1" width="5" style="9" customWidth="1"/>
    <col min="2" max="2" width="9.5546875" style="9" customWidth="1"/>
    <col min="3" max="3" width="7.44140625" style="9" bestFit="1" customWidth="1"/>
    <col min="4" max="4" width="7.88671875" style="9" bestFit="1" customWidth="1"/>
    <col min="5" max="5" width="17.6640625" style="9" customWidth="1"/>
    <col min="6" max="6" width="27.77734375" style="9" customWidth="1"/>
    <col min="7" max="7" width="15.77734375" style="9" customWidth="1"/>
    <col min="8" max="8" width="11" style="9" customWidth="1"/>
    <col min="9" max="9" width="11.33203125" style="9" bestFit="1" customWidth="1"/>
    <col min="10" max="10" width="11.33203125" style="9" customWidth="1"/>
    <col min="11" max="11" width="11.44140625" style="9" customWidth="1"/>
    <col min="12" max="12" width="9.77734375" style="9" customWidth="1"/>
    <col min="13" max="13" width="16.44140625" style="9" customWidth="1"/>
    <col min="14" max="15" width="14.77734375" style="9" customWidth="1"/>
    <col min="16" max="16" width="13.21875" style="9" hidden="1" customWidth="1"/>
    <col min="17" max="17" width="14.77734375" hidden="1" customWidth="1"/>
    <col min="18" max="18" width="21.44140625" style="9" bestFit="1" customWidth="1"/>
    <col min="19" max="19" width="8.44140625" style="9" customWidth="1"/>
    <col min="20" max="20" width="22.44140625" style="9" customWidth="1"/>
    <col min="21" max="21" width="4.44140625" style="9" customWidth="1"/>
    <col min="22" max="22" width="8.77734375" style="9" hidden="1" customWidth="1"/>
    <col min="23" max="23" width="3.77734375" style="9" customWidth="1"/>
    <col min="24" max="24" width="70.21875" style="11" hidden="1" customWidth="1"/>
    <col min="25" max="25" width="8.77734375" style="9" customWidth="1"/>
    <col min="26" max="26" width="8.77734375" style="16" hidden="1" customWidth="1"/>
    <col min="27" max="27" width="0" style="16" hidden="1" customWidth="1"/>
    <col min="28" max="28" width="12.44140625" style="16" hidden="1" customWidth="1"/>
    <col min="29" max="30" width="10.44140625" style="16" hidden="1" customWidth="1"/>
    <col min="31" max="31" width="0" style="9" hidden="1" customWidth="1"/>
    <col min="32" max="16384" width="8.77734375" style="9"/>
  </cols>
  <sheetData>
    <row r="2" spans="1:31" ht="29.55" customHeight="1" thickBot="1" x14ac:dyDescent="0.35">
      <c r="K2" s="50"/>
      <c r="L2" s="50"/>
      <c r="M2" s="50"/>
      <c r="T2" s="10"/>
    </row>
    <row r="3" spans="1:31" ht="29.55" customHeight="1" thickBot="1" x14ac:dyDescent="0.45">
      <c r="A3" s="12" t="s">
        <v>0</v>
      </c>
      <c r="E3" s="13"/>
      <c r="K3" s="48"/>
      <c r="L3" s="48"/>
      <c r="M3" s="49"/>
      <c r="T3" s="10"/>
      <c r="V3" s="10"/>
      <c r="X3" s="10" t="s">
        <v>1</v>
      </c>
      <c r="Z3" s="16" t="s">
        <v>67</v>
      </c>
    </row>
    <row r="4" spans="1:31" ht="29.55" customHeight="1" x14ac:dyDescent="0.3">
      <c r="A4" s="14" t="s">
        <v>2</v>
      </c>
      <c r="B4" s="15"/>
      <c r="C4" s="15"/>
      <c r="D4" s="15"/>
      <c r="E4" s="15"/>
      <c r="F4" s="15"/>
      <c r="G4" s="15"/>
      <c r="H4" s="15"/>
      <c r="I4" s="46" t="s">
        <v>157</v>
      </c>
      <c r="J4" s="15"/>
      <c r="K4" s="15"/>
      <c r="L4" s="15"/>
      <c r="M4" s="15"/>
      <c r="N4" s="15"/>
      <c r="O4" s="15"/>
      <c r="P4" s="15"/>
      <c r="R4" s="15"/>
      <c r="S4" s="15"/>
    </row>
    <row r="5" spans="1:31" s="33" customFormat="1" ht="41.55" customHeight="1" x14ac:dyDescent="0.3">
      <c r="A5" s="36" t="s">
        <v>3</v>
      </c>
      <c r="B5" s="36" t="s">
        <v>118</v>
      </c>
      <c r="C5" s="36" t="s">
        <v>119</v>
      </c>
      <c r="D5" s="36" t="s">
        <v>120</v>
      </c>
      <c r="E5" s="36" t="s">
        <v>121</v>
      </c>
      <c r="F5" s="36" t="s">
        <v>122</v>
      </c>
      <c r="G5" s="36" t="s">
        <v>123</v>
      </c>
      <c r="H5" s="36" t="s">
        <v>124</v>
      </c>
      <c r="I5" s="36" t="s">
        <v>125</v>
      </c>
      <c r="J5" s="36" t="s">
        <v>155</v>
      </c>
      <c r="K5" s="36" t="s">
        <v>126</v>
      </c>
      <c r="L5" s="36" t="s">
        <v>127</v>
      </c>
      <c r="M5" s="36" t="s">
        <v>142</v>
      </c>
      <c r="N5" s="36" t="s">
        <v>128</v>
      </c>
      <c r="O5" s="36" t="s">
        <v>129</v>
      </c>
      <c r="P5" s="36" t="s">
        <v>130</v>
      </c>
      <c r="Q5" s="36" t="s">
        <v>136</v>
      </c>
      <c r="R5" s="36" t="s">
        <v>131</v>
      </c>
      <c r="S5" s="36" t="s">
        <v>132</v>
      </c>
      <c r="T5" s="36" t="s">
        <v>133</v>
      </c>
      <c r="V5" s="36" t="s">
        <v>4</v>
      </c>
      <c r="X5" s="36" t="s">
        <v>76</v>
      </c>
      <c r="Z5" s="37" t="s">
        <v>70</v>
      </c>
      <c r="AA5" s="38" t="s">
        <v>71</v>
      </c>
      <c r="AB5" s="38" t="s">
        <v>72</v>
      </c>
      <c r="AC5" s="38" t="s">
        <v>73</v>
      </c>
      <c r="AD5" s="38" t="s">
        <v>137</v>
      </c>
      <c r="AE5" s="37" t="s">
        <v>74</v>
      </c>
    </row>
    <row r="6" spans="1:31" s="20" customFormat="1" ht="28.05" customHeight="1" x14ac:dyDescent="0.25">
      <c r="A6" s="37">
        <v>1</v>
      </c>
      <c r="B6" s="41"/>
      <c r="C6" s="42"/>
      <c r="D6" s="42"/>
      <c r="E6" s="42"/>
      <c r="F6" s="41"/>
      <c r="G6" s="41"/>
      <c r="H6" s="42"/>
      <c r="I6" s="41"/>
      <c r="J6" s="41"/>
      <c r="K6" s="44"/>
      <c r="L6" s="41"/>
      <c r="M6" s="44"/>
      <c r="N6" s="41"/>
      <c r="O6" s="41"/>
      <c r="P6" s="41"/>
      <c r="Q6" s="41"/>
      <c r="R6" s="41"/>
      <c r="S6" s="41"/>
      <c r="T6" s="41"/>
      <c r="V6" s="21">
        <v>0</v>
      </c>
      <c r="X6" s="21" t="str">
        <f>IFERROR(CONCATENATE(
  VLOOKUP(B6,'Product Code'!$B$4:$C$11,2),"-",
  A6,"-",
  IF(B6="recess",C6-10,C6),"-",
  D6,
  IFERROR(VLOOKUP(E6,'Product Code'!$D$4:$E$11,2),""),
  "-",
  IFERROR(VLOOKUP(F6,'Fabric Collection '!$B$3:$C$23,2),""),
  IFERROR(VLOOKUP(G6,'Product Code'!$G$4:$H$12,2),""),
  IFERROR(VLOOKUP(H6,'Product Code'!$J$4:$K$11,2),""),
  IFERROR(VLOOKUP(#REF!,'Product Code'!$M$4:$N$11,2),""),
  IF(G6="AO (0°)", "", IFERROR(VLOOKUP(I6,'Product Code'!$P$4:$Q$8,2,FALSE),"")),
  IF(AND(I6="Rail", K6="Yes", ISNA(MATCH(G6, {"AO (0°)","AO-DB (0-20°)","AO-DBE (0-20°)"}, 0))), "-QT", ""),
  IF(L6="Manual","",IFERROR(VLOOKUP(M6,'Product Code'!$V$4:$W$8,2,FALSE),"")),
  IF(L6="Manual","",IFERROR(VLOOKUP(N6,'Product Code'!$Y$4:$Z$8,2,FALSE),"")),
  IF(L6="Manual","",IFERROR(VLOOKUP(O6,'Product Code'!$AB$4:$AC$14,2,FALSE),"")),
  IF(AND(OR(G6="AO (0°)", G6="AO-DBE (0-20°)", G6="AO-DB (0-20°)"), L6="Manual"),
    IFERROR(VLOOKUP(P6,'Product Code'!$AE$4:$AF$14,2,FALSE),""),
    ""),
  IF(AND(L6&lt;&gt;"Powered", NOT(OR(G6="AO (0°)", G6="AO-DBE (0-20°)", G6="AO-DB (0-20°)"))),
    IFERROR(VLOOKUP(R6,'Product Code'!$AH$4:$AI$20,2,FALSE),""),
    ""),
  "-",
  V6),
"-")</f>
        <v>-</v>
      </c>
      <c r="Z6" s="23"/>
      <c r="AA6" s="23"/>
      <c r="AB6" s="23"/>
      <c r="AC6" s="23"/>
      <c r="AD6" s="23"/>
      <c r="AE6" s="43">
        <f>SUM(Z6:AD6)</f>
        <v>0</v>
      </c>
    </row>
    <row r="7" spans="1:31" s="20" customFormat="1" ht="28.05" customHeight="1" x14ac:dyDescent="0.25">
      <c r="A7" s="37">
        <f>A6+1</f>
        <v>2</v>
      </c>
      <c r="B7" s="41"/>
      <c r="C7" s="42"/>
      <c r="D7" s="42"/>
      <c r="E7" s="42"/>
      <c r="F7" s="41"/>
      <c r="G7" s="41"/>
      <c r="H7" s="42"/>
      <c r="I7" s="41"/>
      <c r="J7" s="41"/>
      <c r="K7" s="44"/>
      <c r="L7" s="41"/>
      <c r="M7" s="44"/>
      <c r="N7" s="41"/>
      <c r="O7" s="41"/>
      <c r="P7" s="41"/>
      <c r="Q7" s="41"/>
      <c r="R7" s="41"/>
      <c r="S7" s="41"/>
      <c r="T7" s="41"/>
      <c r="V7" s="21">
        <v>0</v>
      </c>
      <c r="X7" s="21" t="str">
        <f>IFERROR(CONCATENATE(
  VLOOKUP(B7,'Product Code'!$B$4:$C$11,2),"-",
  A7,"-",
  IF(B7="recess",C7-10,C7),"-",
  D7,
  IFERROR(VLOOKUP(E7,'Product Code'!$D$4:$E$11,2),""),
  "-",
  IFERROR(VLOOKUP(F7,'Fabric Collection '!$B$3:$C$23,2),""),
  IFERROR(VLOOKUP(G7,'Product Code'!$G$4:$H$12,2),""),
  IFERROR(VLOOKUP(H7,'Product Code'!$J$4:$K$11,2),""),
  IFERROR(VLOOKUP(#REF!,'Product Code'!$M$4:$N$11,2),""),
  IF(G7="AO (0°)", "", IFERROR(VLOOKUP(I7,'Product Code'!$P$4:$Q$8,2,FALSE),"")),
  IF(AND(I7="Rail", K7="Yes", ISNA(MATCH(G7, {"AO (0°)","AO-DB (0-20°)","AO-DBE (0-20°)"}, 0))), "-QT", ""),
  IF(L7="Manual","",IFERROR(VLOOKUP(M7,'Product Code'!$V$4:$W$8,2,FALSE),"")),
  IF(L7="Manual","",IFERROR(VLOOKUP(N7,'Product Code'!$Y$4:$Z$8,2,FALSE),"")),
  IF(L7="Manual","",IFERROR(VLOOKUP(O7,'Product Code'!$AB$4:$AC$14,2,FALSE),"")),
  IF(AND(OR(G7="AO (0°)", G7="AO-DBE (0-20°)", G7="AO-DB (0-20°)"), L7="Manual"),
    IFERROR(VLOOKUP(P7,'Product Code'!$AE$4:$AF$14,2,FALSE),""),
    ""),
  IF(AND(L7&lt;&gt;"Powered", NOT(OR(G7="AO (0°)", G7="AO-DBE (0-20°)", G7="AO-DB (0-20°)"))),
    IFERROR(VLOOKUP(R7,'Product Code'!$AH$4:$AI$20,2,FALSE),""),
    ""),
  "-",
  V7),
"-")</f>
        <v>-</v>
      </c>
      <c r="Z7" s="23"/>
      <c r="AA7" s="23"/>
      <c r="AB7" s="23"/>
      <c r="AC7" s="23"/>
      <c r="AD7" s="23"/>
      <c r="AE7" s="43">
        <f t="shared" ref="AE7:AE20" si="0">SUM(Z7:AD7)</f>
        <v>0</v>
      </c>
    </row>
    <row r="8" spans="1:31" s="20" customFormat="1" ht="28.05" customHeight="1" x14ac:dyDescent="0.25">
      <c r="A8" s="37">
        <f t="shared" ref="A8:A20" si="1">A7+1</f>
        <v>3</v>
      </c>
      <c r="B8" s="41"/>
      <c r="C8" s="42"/>
      <c r="D8" s="42"/>
      <c r="E8" s="42"/>
      <c r="F8" s="41"/>
      <c r="G8" s="41"/>
      <c r="H8" s="42"/>
      <c r="I8" s="41"/>
      <c r="J8" s="41"/>
      <c r="K8" s="44"/>
      <c r="L8" s="41"/>
      <c r="M8" s="44"/>
      <c r="N8" s="41"/>
      <c r="O8" s="41"/>
      <c r="P8" s="41"/>
      <c r="Q8" s="41"/>
      <c r="R8" s="41"/>
      <c r="S8" s="41"/>
      <c r="T8" s="41"/>
      <c r="V8" s="21">
        <v>0</v>
      </c>
      <c r="X8" s="21" t="str">
        <f>IFERROR(CONCATENATE(
  VLOOKUP(B8,'Product Code'!$B$4:$C$11,2),"-",
  A8,"-",
  IF(B8="recess",C8-10,C8),"-",
  D8,
  IFERROR(VLOOKUP(E8,'Product Code'!$D$4:$E$11,2),""),
  "-",
  IFERROR(VLOOKUP(F8,'Fabric Collection '!$B$3:$C$23,2),""),
  IFERROR(VLOOKUP(G8,'Product Code'!$G$4:$H$12,2),""),
  IFERROR(VLOOKUP(H8,'Product Code'!$J$4:$K$11,2),""),
  IFERROR(VLOOKUP(#REF!,'Product Code'!$M$4:$N$11,2),""),
  IF(G8="AO (0°)", "", IFERROR(VLOOKUP(I8,'Product Code'!$P$4:$Q$8,2,FALSE),"")),
  IF(AND(I8="Rail", K8="Yes", ISNA(MATCH(G8, {"AO (0°)","AO-DB (0-20°)","AO-DBE (0-20°)"}, 0))), "-QT", ""),
  IF(L8="Manual","",IFERROR(VLOOKUP(M8,'Product Code'!$V$4:$W$8,2,FALSE),"")),
  IF(L8="Manual","",IFERROR(VLOOKUP(N8,'Product Code'!$Y$4:$Z$8,2,FALSE),"")),
  IF(L8="Manual","",IFERROR(VLOOKUP(O8,'Product Code'!$AB$4:$AC$14,2,FALSE),"")),
  IF(AND(OR(G8="AO (0°)", G8="AO-DBE (0-20°)", G8="AO-DB (0-20°)"), L8="Manual"),
    IFERROR(VLOOKUP(P8,'Product Code'!$AE$4:$AF$14,2,FALSE),""),
    ""),
  IF(AND(L8&lt;&gt;"Powered", NOT(OR(G8="AO (0°)", G8="AO-DBE (0-20°)", G8="AO-DB (0-20°)"))),
    IFERROR(VLOOKUP(R8,'Product Code'!$AH$4:$AI$20,2,FALSE),""),
    ""),
  "-",
  V8),
"-")</f>
        <v>-</v>
      </c>
      <c r="Z8" s="23"/>
      <c r="AA8" s="23"/>
      <c r="AB8" s="23"/>
      <c r="AC8" s="23"/>
      <c r="AD8" s="23"/>
      <c r="AE8" s="43">
        <f t="shared" si="0"/>
        <v>0</v>
      </c>
    </row>
    <row r="9" spans="1:31" s="20" customFormat="1" ht="28.05" customHeight="1" x14ac:dyDescent="0.25">
      <c r="A9" s="37">
        <f t="shared" si="1"/>
        <v>4</v>
      </c>
      <c r="B9" s="41"/>
      <c r="C9" s="42"/>
      <c r="D9" s="42"/>
      <c r="E9" s="42"/>
      <c r="F9" s="41"/>
      <c r="G9" s="41"/>
      <c r="H9" s="42"/>
      <c r="I9" s="41"/>
      <c r="J9" s="41"/>
      <c r="K9" s="44"/>
      <c r="L9" s="41"/>
      <c r="M9" s="44"/>
      <c r="N9" s="41"/>
      <c r="O9" s="41"/>
      <c r="P9" s="41"/>
      <c r="Q9" s="41"/>
      <c r="R9" s="41"/>
      <c r="S9" s="41"/>
      <c r="T9" s="41"/>
      <c r="V9" s="21">
        <v>0</v>
      </c>
      <c r="X9" s="21" t="str">
        <f>IFERROR(CONCATENATE(
  VLOOKUP(B9,'Product Code'!$B$4:$C$11,2),"-",
  A9,"-",
  IF(B9="recess",C9-10,C9),"-",
  D9,
  IFERROR(VLOOKUP(E9,'Product Code'!$D$4:$E$11,2),""),
  "-",
  IFERROR(VLOOKUP(F9,'Fabric Collection '!$B$3:$C$23,2),""),
  IFERROR(VLOOKUP(G9,'Product Code'!$G$4:$H$12,2),""),
  IFERROR(VLOOKUP(H9,'Product Code'!$J$4:$K$11,2),""),
  IFERROR(VLOOKUP(#REF!,'Product Code'!$M$4:$N$11,2),""),
  IF(G9="AO (0°)", "", IFERROR(VLOOKUP(I9,'Product Code'!$P$4:$Q$8,2,FALSE),"")),
  IF(AND(I9="Rail", K9="Yes", ISNA(MATCH(G9, {"AO (0°)","AO-DB (0-20°)","AO-DBE (0-20°)"}, 0))), "-QT", ""),
  IF(L9="Manual","",IFERROR(VLOOKUP(M9,'Product Code'!$V$4:$W$8,2,FALSE),"")),
  IF(L9="Manual","",IFERROR(VLOOKUP(N9,'Product Code'!$Y$4:$Z$8,2,FALSE),"")),
  IF(L9="Manual","",IFERROR(VLOOKUP(O9,'Product Code'!$AB$4:$AC$14,2,FALSE),"")),
  IF(AND(OR(G9="AO (0°)", G9="AO-DBE (0-20°)", G9="AO-DB (0-20°)"), L9="Manual"),
    IFERROR(VLOOKUP(P9,'Product Code'!$AE$4:$AF$14,2,FALSE),""),
    ""),
  IF(AND(L9&lt;&gt;"Powered", NOT(OR(G9="AO (0°)", G9="AO-DBE (0-20°)", G9="AO-DB (0-20°)"))),
    IFERROR(VLOOKUP(R9,'Product Code'!$AH$4:$AI$20,2,FALSE),""),
    ""),
  "-",
  V9),
"-")</f>
        <v>-</v>
      </c>
      <c r="Z9" s="23"/>
      <c r="AA9" s="23"/>
      <c r="AB9" s="23"/>
      <c r="AC9" s="23"/>
      <c r="AD9" s="23"/>
      <c r="AE9" s="43">
        <f t="shared" si="0"/>
        <v>0</v>
      </c>
    </row>
    <row r="10" spans="1:31" s="20" customFormat="1" ht="28.05" customHeight="1" x14ac:dyDescent="0.25">
      <c r="A10" s="37">
        <f t="shared" si="1"/>
        <v>5</v>
      </c>
      <c r="B10" s="41"/>
      <c r="C10" s="42"/>
      <c r="D10" s="42"/>
      <c r="E10" s="42"/>
      <c r="F10" s="41"/>
      <c r="G10" s="41"/>
      <c r="H10" s="42"/>
      <c r="I10" s="41"/>
      <c r="J10" s="41"/>
      <c r="K10" s="44"/>
      <c r="L10" s="41"/>
      <c r="M10" s="44"/>
      <c r="N10" s="41"/>
      <c r="O10" s="41"/>
      <c r="P10" s="41"/>
      <c r="Q10" s="41"/>
      <c r="R10" s="41"/>
      <c r="S10" s="41"/>
      <c r="T10" s="41"/>
      <c r="V10" s="21">
        <v>0</v>
      </c>
      <c r="X10" s="21" t="str">
        <f>IFERROR(CONCATENATE(
  VLOOKUP(B10,'Product Code'!$B$4:$C$11,2),"-",
  A10,"-",
  IF(B10="recess",C10-10,C10),"-",
  D10,
  IFERROR(VLOOKUP(E10,'Product Code'!$D$4:$E$11,2),""),
  "-",
  IFERROR(VLOOKUP(F10,'Fabric Collection '!$B$3:$C$23,2),""),
  IFERROR(VLOOKUP(G10,'Product Code'!$G$4:$H$12,2),""),
  IFERROR(VLOOKUP(H10,'Product Code'!$J$4:$K$11,2),""),
  IFERROR(VLOOKUP(#REF!,'Product Code'!$M$4:$N$11,2),""),
  IF(G10="AO (0°)", "", IFERROR(VLOOKUP(I10,'Product Code'!$P$4:$Q$8,2,FALSE),"")),
  IF(AND(I10="Rail", K10="Yes", ISNA(MATCH(G10, {"AO (0°)","AO-DB (0-20°)","AO-DBE (0-20°)"}, 0))), "-QT", ""),
  IF(L10="Manual","",IFERROR(VLOOKUP(M10,'Product Code'!$V$4:$W$8,2,FALSE),"")),
  IF(L10="Manual","",IFERROR(VLOOKUP(N10,'Product Code'!$Y$4:$Z$8,2,FALSE),"")),
  IF(L10="Manual","",IFERROR(VLOOKUP(O10,'Product Code'!$AB$4:$AC$14,2,FALSE),"")),
  IF(AND(OR(G10="AO (0°)", G10="AO-DBE (0-20°)", G10="AO-DB (0-20°)"), L10="Manual"),
    IFERROR(VLOOKUP(P10,'Product Code'!$AE$4:$AF$14,2,FALSE),""),
    ""),
  IF(AND(L10&lt;&gt;"Powered", NOT(OR(G10="AO (0°)", G10="AO-DBE (0-20°)", G10="AO-DB (0-20°)"))),
    IFERROR(VLOOKUP(R10,'Product Code'!$AH$4:$AI$20,2,FALSE),""),
    ""),
  "-",
  V10),
"-")</f>
        <v>-</v>
      </c>
      <c r="Z10" s="23"/>
      <c r="AA10" s="23"/>
      <c r="AB10" s="23"/>
      <c r="AC10" s="23"/>
      <c r="AD10" s="23"/>
      <c r="AE10" s="43">
        <f t="shared" si="0"/>
        <v>0</v>
      </c>
    </row>
    <row r="11" spans="1:31" s="20" customFormat="1" ht="28.05" customHeight="1" x14ac:dyDescent="0.25">
      <c r="A11" s="37">
        <f t="shared" si="1"/>
        <v>6</v>
      </c>
      <c r="B11" s="41"/>
      <c r="C11" s="42"/>
      <c r="D11" s="42"/>
      <c r="E11" s="42"/>
      <c r="F11" s="41"/>
      <c r="G11" s="41"/>
      <c r="H11" s="42"/>
      <c r="I11" s="41"/>
      <c r="J11" s="41"/>
      <c r="K11" s="44"/>
      <c r="L11" s="41"/>
      <c r="M11" s="44"/>
      <c r="N11" s="41"/>
      <c r="O11" s="41"/>
      <c r="P11" s="41"/>
      <c r="Q11" s="41"/>
      <c r="R11" s="41"/>
      <c r="S11" s="41"/>
      <c r="T11" s="41"/>
      <c r="V11" s="21">
        <v>0</v>
      </c>
      <c r="X11" s="21" t="str">
        <f>IFERROR(CONCATENATE(
  VLOOKUP(B11,'Product Code'!$B$4:$C$11,2),"-",
  A11,"-",
  IF(B11="recess",C11-10,C11),"-",
  D11,
  IFERROR(VLOOKUP(E11,'Product Code'!$D$4:$E$11,2),""),
  "-",
  IFERROR(VLOOKUP(F11,'Fabric Collection '!$B$3:$C$23,2),""),
  IFERROR(VLOOKUP(G11,'Product Code'!$G$4:$H$12,2),""),
  IFERROR(VLOOKUP(H11,'Product Code'!$J$4:$K$11,2),""),
  IFERROR(VLOOKUP(#REF!,'Product Code'!$M$4:$N$11,2),""),
  IF(G11="AO (0°)", "", IFERROR(VLOOKUP(I11,'Product Code'!$P$4:$Q$8,2,FALSE),"")),
  IF(AND(I11="Rail", K11="Yes", ISNA(MATCH(G11, {"AO (0°)","AO-DB (0-20°)","AO-DBE (0-20°)"}, 0))), "-QT", ""),
  IF(L11="Manual","",IFERROR(VLOOKUP(M11,'Product Code'!$V$4:$W$8,2,FALSE),"")),
  IF(L11="Manual","",IFERROR(VLOOKUP(N11,'Product Code'!$Y$4:$Z$8,2,FALSE),"")),
  IF(L11="Manual","",IFERROR(VLOOKUP(O11,'Product Code'!$AB$4:$AC$14,2,FALSE),"")),
  IF(AND(OR(G11="AO (0°)", G11="AO-DBE (0-20°)", G11="AO-DB (0-20°)"), L11="Manual"),
    IFERROR(VLOOKUP(P11,'Product Code'!$AE$4:$AF$14,2,FALSE),""),
    ""),
  IF(AND(L11&lt;&gt;"Powered", NOT(OR(G11="AO (0°)", G11="AO-DBE (0-20°)", G11="AO-DB (0-20°)"))),
    IFERROR(VLOOKUP(R11,'Product Code'!$AH$4:$AI$20,2,FALSE),""),
    ""),
  "-",
  V11),
"-")</f>
        <v>-</v>
      </c>
      <c r="Z11" s="23"/>
      <c r="AA11" s="23"/>
      <c r="AB11" s="23"/>
      <c r="AC11" s="23"/>
      <c r="AD11" s="23"/>
      <c r="AE11" s="43">
        <f t="shared" si="0"/>
        <v>0</v>
      </c>
    </row>
    <row r="12" spans="1:31" s="20" customFormat="1" ht="28.05" customHeight="1" x14ac:dyDescent="0.25">
      <c r="A12" s="37">
        <f t="shared" si="1"/>
        <v>7</v>
      </c>
      <c r="B12" s="41"/>
      <c r="C12" s="42"/>
      <c r="D12" s="42"/>
      <c r="E12" s="42"/>
      <c r="F12" s="41"/>
      <c r="G12" s="41"/>
      <c r="H12" s="42"/>
      <c r="I12" s="41"/>
      <c r="J12" s="41"/>
      <c r="K12" s="44"/>
      <c r="L12" s="41"/>
      <c r="M12" s="44"/>
      <c r="N12" s="41"/>
      <c r="O12" s="41"/>
      <c r="P12" s="41"/>
      <c r="Q12" s="41"/>
      <c r="R12" s="41"/>
      <c r="S12" s="41"/>
      <c r="T12" s="41"/>
      <c r="V12" s="21">
        <v>0</v>
      </c>
      <c r="X12" s="21" t="str">
        <f>IFERROR(CONCATENATE(
  VLOOKUP(B12,'Product Code'!$B$4:$C$11,2),"-",
  A12,"-",
  IF(B12="recess",C12-10,C12),"-",
  D12,
  IFERROR(VLOOKUP(E12,'Product Code'!$D$4:$E$11,2),""),
  "-",
  IFERROR(VLOOKUP(F12,'Fabric Collection '!$B$3:$C$23,2),""),
  IFERROR(VLOOKUP(G12,'Product Code'!$G$4:$H$12,2),""),
  IFERROR(VLOOKUP(H12,'Product Code'!$J$4:$K$11,2),""),
  IFERROR(VLOOKUP(#REF!,'Product Code'!$M$4:$N$11,2),""),
  IF(G12="AO (0°)", "", IFERROR(VLOOKUP(I12,'Product Code'!$P$4:$Q$8,2,FALSE),"")),
  IF(AND(I12="Rail", K12="Yes", ISNA(MATCH(G12, {"AO (0°)","AO-DB (0-20°)","AO-DBE (0-20°)"}, 0))), "-QT", ""),
  IF(L12="Manual","",IFERROR(VLOOKUP(M12,'Product Code'!$V$4:$W$8,2,FALSE),"")),
  IF(L12="Manual","",IFERROR(VLOOKUP(N12,'Product Code'!$Y$4:$Z$8,2,FALSE),"")),
  IF(L12="Manual","",IFERROR(VLOOKUP(O12,'Product Code'!$AB$4:$AC$14,2,FALSE),"")),
  IF(AND(OR(G12="AO (0°)", G12="AO-DBE (0-20°)", G12="AO-DB (0-20°)"), L12="Manual"),
    IFERROR(VLOOKUP(P12,'Product Code'!$AE$4:$AF$14,2,FALSE),""),
    ""),
  IF(AND(L12&lt;&gt;"Powered", NOT(OR(G12="AO (0°)", G12="AO-DBE (0-20°)", G12="AO-DB (0-20°)"))),
    IFERROR(VLOOKUP(R12,'Product Code'!$AH$4:$AI$20,2,FALSE),""),
    ""),
  "-",
  V12),
"-")</f>
        <v>-</v>
      </c>
      <c r="Z12" s="23"/>
      <c r="AA12" s="23"/>
      <c r="AB12" s="23"/>
      <c r="AC12" s="23"/>
      <c r="AD12" s="23"/>
      <c r="AE12" s="43">
        <f t="shared" si="0"/>
        <v>0</v>
      </c>
    </row>
    <row r="13" spans="1:31" s="20" customFormat="1" ht="28.05" customHeight="1" x14ac:dyDescent="0.25">
      <c r="A13" s="37">
        <f t="shared" si="1"/>
        <v>8</v>
      </c>
      <c r="B13" s="41"/>
      <c r="C13" s="42"/>
      <c r="D13" s="42"/>
      <c r="E13" s="42"/>
      <c r="F13" s="41"/>
      <c r="G13" s="41"/>
      <c r="H13" s="42"/>
      <c r="I13" s="41"/>
      <c r="J13" s="41"/>
      <c r="K13" s="44"/>
      <c r="L13" s="41"/>
      <c r="M13" s="44"/>
      <c r="N13" s="41"/>
      <c r="O13" s="41"/>
      <c r="P13" s="41"/>
      <c r="Q13" s="41"/>
      <c r="R13" s="41"/>
      <c r="S13" s="41"/>
      <c r="T13" s="41"/>
      <c r="V13" s="21">
        <v>0</v>
      </c>
      <c r="X13" s="21" t="str">
        <f>IFERROR(CONCATENATE(
  VLOOKUP(B13,'Product Code'!$B$4:$C$11,2),"-",
  A13,"-",
  IF(B13="recess",C13-10,C13),"-",
  D13,
  IFERROR(VLOOKUP(E13,'Product Code'!$D$4:$E$11,2),""),
  "-",
  IFERROR(VLOOKUP(F13,'Fabric Collection '!$B$3:$C$23,2),""),
  IFERROR(VLOOKUP(G13,'Product Code'!$G$4:$H$12,2),""),
  IFERROR(VLOOKUP(H13,'Product Code'!$J$4:$K$11,2),""),
  IFERROR(VLOOKUP(#REF!,'Product Code'!$M$4:$N$11,2),""),
  IF(G13="AO (0°)", "", IFERROR(VLOOKUP(I13,'Product Code'!$P$4:$Q$8,2,FALSE),"")),
  IF(AND(I13="Rail", K13="Yes", ISNA(MATCH(G13, {"AO (0°)","AO-DB (0-20°)","AO-DBE (0-20°)"}, 0))), "-QT", ""),
  IF(L13="Manual","",IFERROR(VLOOKUP(M13,'Product Code'!$V$4:$W$8,2,FALSE),"")),
  IF(L13="Manual","",IFERROR(VLOOKUP(N13,'Product Code'!$Y$4:$Z$8,2,FALSE),"")),
  IF(L13="Manual","",IFERROR(VLOOKUP(O13,'Product Code'!$AB$4:$AC$14,2,FALSE),"")),
  IF(AND(OR(G13="AO (0°)", G13="AO-DBE (0-20°)", G13="AO-DB (0-20°)"), L13="Manual"),
    IFERROR(VLOOKUP(P13,'Product Code'!$AE$4:$AF$14,2,FALSE),""),
    ""),
  IF(AND(L13&lt;&gt;"Powered", NOT(OR(G13="AO (0°)", G13="AO-DBE (0-20°)", G13="AO-DB (0-20°)"))),
    IFERROR(VLOOKUP(R13,'Product Code'!$AH$4:$AI$20,2,FALSE),""),
    ""),
  "-",
  V13),
"-")</f>
        <v>-</v>
      </c>
      <c r="Z13" s="23"/>
      <c r="AA13" s="23"/>
      <c r="AB13" s="23"/>
      <c r="AC13" s="23"/>
      <c r="AD13" s="23"/>
      <c r="AE13" s="43">
        <f t="shared" si="0"/>
        <v>0</v>
      </c>
    </row>
    <row r="14" spans="1:31" s="20" customFormat="1" ht="28.05" customHeight="1" x14ac:dyDescent="0.25">
      <c r="A14" s="37">
        <f t="shared" si="1"/>
        <v>9</v>
      </c>
      <c r="B14" s="41"/>
      <c r="C14" s="42"/>
      <c r="D14" s="42"/>
      <c r="E14" s="42"/>
      <c r="F14" s="41"/>
      <c r="G14" s="41"/>
      <c r="H14" s="42"/>
      <c r="I14" s="41"/>
      <c r="J14" s="41"/>
      <c r="K14" s="44"/>
      <c r="L14" s="41"/>
      <c r="M14" s="44"/>
      <c r="N14" s="41"/>
      <c r="O14" s="41"/>
      <c r="P14" s="41"/>
      <c r="Q14" s="41"/>
      <c r="R14" s="41"/>
      <c r="S14" s="41"/>
      <c r="T14" s="41"/>
      <c r="V14" s="21">
        <v>0</v>
      </c>
      <c r="X14" s="21" t="str">
        <f>IFERROR(CONCATENATE(
  VLOOKUP(B14,'Product Code'!$B$4:$C$11,2),"-",
  A14,"-",
  IF(B14="recess",C14-10,C14),"-",
  D14,
  IFERROR(VLOOKUP(E14,'Product Code'!$D$4:$E$11,2),""),
  "-",
  IFERROR(VLOOKUP(F14,'Fabric Collection '!$B$3:$C$23,2),""),
  IFERROR(VLOOKUP(G14,'Product Code'!$G$4:$H$12,2),""),
  IFERROR(VLOOKUP(H14,'Product Code'!$J$4:$K$11,2),""),
  IFERROR(VLOOKUP(#REF!,'Product Code'!$M$4:$N$11,2),""),
  IF(G14="AO (0°)", "", IFERROR(VLOOKUP(I14,'Product Code'!$P$4:$Q$8,2,FALSE),"")),
  IF(AND(I14="Rail", K14="Yes", ISNA(MATCH(G14, {"AO (0°)","AO-DB (0-20°)","AO-DBE (0-20°)"}, 0))), "-QT", ""),
  IF(L14="Manual","",IFERROR(VLOOKUP(M14,'Product Code'!$V$4:$W$8,2,FALSE),"")),
  IF(L14="Manual","",IFERROR(VLOOKUP(N14,'Product Code'!$Y$4:$Z$8,2,FALSE),"")),
  IF(L14="Manual","",IFERROR(VLOOKUP(O14,'Product Code'!$AB$4:$AC$14,2,FALSE),"")),
  IF(AND(OR(G14="AO (0°)", G14="AO-DBE (0-20°)", G14="AO-DB (0-20°)"), L14="Manual"),
    IFERROR(VLOOKUP(P14,'Product Code'!$AE$4:$AF$14,2,FALSE),""),
    ""),
  IF(AND(L14&lt;&gt;"Powered", NOT(OR(G14="AO (0°)", G14="AO-DBE (0-20°)", G14="AO-DB (0-20°)"))),
    IFERROR(VLOOKUP(R14,'Product Code'!$AH$4:$AI$20,2,FALSE),""),
    ""),
  "-",
  V14),
"-")</f>
        <v>-</v>
      </c>
      <c r="Z14" s="23"/>
      <c r="AA14" s="23"/>
      <c r="AB14" s="23"/>
      <c r="AC14" s="23"/>
      <c r="AD14" s="23"/>
      <c r="AE14" s="43">
        <f t="shared" si="0"/>
        <v>0</v>
      </c>
    </row>
    <row r="15" spans="1:31" s="20" customFormat="1" ht="28.05" customHeight="1" x14ac:dyDescent="0.25">
      <c r="A15" s="37">
        <f t="shared" si="1"/>
        <v>10</v>
      </c>
      <c r="B15" s="41"/>
      <c r="C15" s="42"/>
      <c r="D15" s="42"/>
      <c r="E15" s="42"/>
      <c r="F15" s="41"/>
      <c r="G15" s="41"/>
      <c r="H15" s="42"/>
      <c r="I15" s="41"/>
      <c r="J15" s="41"/>
      <c r="K15" s="44"/>
      <c r="L15" s="41"/>
      <c r="M15" s="44"/>
      <c r="N15" s="41"/>
      <c r="O15" s="41"/>
      <c r="P15" s="41"/>
      <c r="Q15" s="41"/>
      <c r="R15" s="41"/>
      <c r="S15" s="41"/>
      <c r="T15" s="41"/>
      <c r="V15" s="21">
        <v>0</v>
      </c>
      <c r="X15" s="21" t="str">
        <f>IFERROR(CONCATENATE(
  VLOOKUP(B15,'Product Code'!$B$4:$C$11,2),"-",
  A15,"-",
  IF(B15="recess",C15-10,C15),"-",
  D15,
  IFERROR(VLOOKUP(E15,'Product Code'!$D$4:$E$11,2),""),
  "-",
  IFERROR(VLOOKUP(F15,'Fabric Collection '!$B$3:$C$23,2),""),
  IFERROR(VLOOKUP(G15,'Product Code'!$G$4:$H$12,2),""),
  IFERROR(VLOOKUP(H15,'Product Code'!$J$4:$K$11,2),""),
  IFERROR(VLOOKUP(#REF!,'Product Code'!$M$4:$N$11,2),""),
  IF(G15="AO (0°)", "", IFERROR(VLOOKUP(I15,'Product Code'!$P$4:$Q$8,2,FALSE),"")),
  IF(AND(I15="Rail", K15="Yes", ISNA(MATCH(G15, {"AO (0°)","AO-DB (0-20°)","AO-DBE (0-20°)"}, 0))), "-QT", ""),
  IF(L15="Manual","",IFERROR(VLOOKUP(M15,'Product Code'!$V$4:$W$8,2,FALSE),"")),
  IF(L15="Manual","",IFERROR(VLOOKUP(N15,'Product Code'!$Y$4:$Z$8,2,FALSE),"")),
  IF(L15="Manual","",IFERROR(VLOOKUP(O15,'Product Code'!$AB$4:$AC$14,2,FALSE),"")),
  IF(AND(OR(G15="AO (0°)", G15="AO-DBE (0-20°)", G15="AO-DB (0-20°)"), L15="Manual"),
    IFERROR(VLOOKUP(P15,'Product Code'!$AE$4:$AF$14,2,FALSE),""),
    ""),
  IF(AND(L15&lt;&gt;"Powered", NOT(OR(G15="AO (0°)", G15="AO-DBE (0-20°)", G15="AO-DB (0-20°)"))),
    IFERROR(VLOOKUP(R15,'Product Code'!$AH$4:$AI$20,2,FALSE),""),
    ""),
  "-",
  V15),
"-")</f>
        <v>-</v>
      </c>
      <c r="Z15" s="23"/>
      <c r="AA15" s="23"/>
      <c r="AB15" s="23"/>
      <c r="AC15" s="23"/>
      <c r="AD15" s="23"/>
      <c r="AE15" s="43">
        <f t="shared" si="0"/>
        <v>0</v>
      </c>
    </row>
    <row r="16" spans="1:31" s="20" customFormat="1" ht="28.05" customHeight="1" x14ac:dyDescent="0.25">
      <c r="A16" s="37">
        <f t="shared" si="1"/>
        <v>11</v>
      </c>
      <c r="B16" s="41"/>
      <c r="C16" s="42"/>
      <c r="D16" s="42"/>
      <c r="E16" s="42"/>
      <c r="F16" s="41"/>
      <c r="G16" s="41"/>
      <c r="H16" s="42"/>
      <c r="I16" s="41"/>
      <c r="J16" s="41"/>
      <c r="K16" s="44"/>
      <c r="L16" s="41"/>
      <c r="M16" s="44"/>
      <c r="N16" s="41"/>
      <c r="O16" s="41"/>
      <c r="P16" s="41"/>
      <c r="Q16" s="41"/>
      <c r="R16" s="41"/>
      <c r="S16" s="41"/>
      <c r="T16" s="41"/>
      <c r="V16" s="21">
        <v>0</v>
      </c>
      <c r="X16" s="21" t="str">
        <f>IFERROR(CONCATENATE(
  VLOOKUP(B16,'Product Code'!$B$4:$C$11,2),"-",
  A16,"-",
  IF(B16="recess",C16-10,C16),"-",
  D16,
  IFERROR(VLOOKUP(E16,'Product Code'!$D$4:$E$11,2),""),
  "-",
  IFERROR(VLOOKUP(F16,'Fabric Collection '!$B$3:$C$23,2),""),
  IFERROR(VLOOKUP(G16,'Product Code'!$G$4:$H$12,2),""),
  IFERROR(VLOOKUP(H16,'Product Code'!$J$4:$K$11,2),""),
  IFERROR(VLOOKUP(#REF!,'Product Code'!$M$4:$N$11,2),""),
  IF(G16="AO (0°)", "", IFERROR(VLOOKUP(I16,'Product Code'!$P$4:$Q$8,2,FALSE),"")),
  IF(AND(I16="Rail", K16="Yes", ISNA(MATCH(G16, {"AO (0°)","AO-DB (0-20°)","AO-DBE (0-20°)"}, 0))), "-QT", ""),
  IF(L16="Manual","",IFERROR(VLOOKUP(M16,'Product Code'!$V$4:$W$8,2,FALSE),"")),
  IF(L16="Manual","",IFERROR(VLOOKUP(N16,'Product Code'!$Y$4:$Z$8,2,FALSE),"")),
  IF(L16="Manual","",IFERROR(VLOOKUP(O16,'Product Code'!$AB$4:$AC$14,2,FALSE),"")),
  IF(AND(OR(G16="AO (0°)", G16="AO-DBE (0-20°)", G16="AO-DB (0-20°)"), L16="Manual"),
    IFERROR(VLOOKUP(P16,'Product Code'!$AE$4:$AF$14,2,FALSE),""),
    ""),
  IF(AND(L16&lt;&gt;"Powered", NOT(OR(G16="AO (0°)", G16="AO-DBE (0-20°)", G16="AO-DB (0-20°)"))),
    IFERROR(VLOOKUP(R16,'Product Code'!$AH$4:$AI$20,2,FALSE),""),
    ""),
  "-",
  V16),
"-")</f>
        <v>-</v>
      </c>
      <c r="Z16" s="23"/>
      <c r="AA16" s="23"/>
      <c r="AB16" s="23"/>
      <c r="AC16" s="23"/>
      <c r="AD16" s="23"/>
      <c r="AE16" s="43">
        <f t="shared" si="0"/>
        <v>0</v>
      </c>
    </row>
    <row r="17" spans="1:31" s="20" customFormat="1" ht="28.05" customHeight="1" x14ac:dyDescent="0.25">
      <c r="A17" s="37">
        <f t="shared" si="1"/>
        <v>12</v>
      </c>
      <c r="B17" s="41"/>
      <c r="C17" s="42"/>
      <c r="D17" s="42"/>
      <c r="E17" s="42"/>
      <c r="F17" s="41"/>
      <c r="G17" s="41"/>
      <c r="H17" s="42"/>
      <c r="I17" s="41"/>
      <c r="J17" s="41"/>
      <c r="K17" s="44"/>
      <c r="L17" s="41"/>
      <c r="M17" s="44"/>
      <c r="N17" s="41"/>
      <c r="O17" s="41"/>
      <c r="P17" s="41"/>
      <c r="Q17" s="41"/>
      <c r="R17" s="41"/>
      <c r="S17" s="41"/>
      <c r="T17" s="41"/>
      <c r="V17" s="21">
        <v>0</v>
      </c>
      <c r="X17" s="21" t="str">
        <f>IFERROR(CONCATENATE(
  VLOOKUP(B17,'Product Code'!$B$4:$C$11,2),"-",
  A17,"-",
  IF(B17="recess",C17-10,C17),"-",
  D17,
  IFERROR(VLOOKUP(E17,'Product Code'!$D$4:$E$11,2),""),
  "-",
  IFERROR(VLOOKUP(F17,'Fabric Collection '!$B$3:$C$23,2),""),
  IFERROR(VLOOKUP(G17,'Product Code'!$G$4:$H$12,2),""),
  IFERROR(VLOOKUP(H17,'Product Code'!$J$4:$K$11,2),""),
  IFERROR(VLOOKUP(#REF!,'Product Code'!$M$4:$N$11,2),""),
  IF(G17="AO (0°)", "", IFERROR(VLOOKUP(I17,'Product Code'!$P$4:$Q$8,2,FALSE),"")),
  IF(AND(I17="Rail", K17="Yes", ISNA(MATCH(G17, {"AO (0°)","AO-DB (0-20°)","AO-DBE (0-20°)"}, 0))), "-QT", ""),
  IF(L17="Manual","",IFERROR(VLOOKUP(M17,'Product Code'!$V$4:$W$8,2,FALSE),"")),
  IF(L17="Manual","",IFERROR(VLOOKUP(N17,'Product Code'!$Y$4:$Z$8,2,FALSE),"")),
  IF(L17="Manual","",IFERROR(VLOOKUP(O17,'Product Code'!$AB$4:$AC$14,2,FALSE),"")),
  IF(AND(OR(G17="AO (0°)", G17="AO-DBE (0-20°)", G17="AO-DB (0-20°)"), L17="Manual"),
    IFERROR(VLOOKUP(P17,'Product Code'!$AE$4:$AF$14,2,FALSE),""),
    ""),
  IF(AND(L17&lt;&gt;"Powered", NOT(OR(G17="AO (0°)", G17="AO-DBE (0-20°)", G17="AO-DB (0-20°)"))),
    IFERROR(VLOOKUP(R17,'Product Code'!$AH$4:$AI$20,2,FALSE),""),
    ""),
  "-",
  V17),
"-")</f>
        <v>-</v>
      </c>
      <c r="Z17" s="23"/>
      <c r="AA17" s="23"/>
      <c r="AB17" s="23"/>
      <c r="AC17" s="23"/>
      <c r="AD17" s="23"/>
      <c r="AE17" s="43">
        <f t="shared" si="0"/>
        <v>0</v>
      </c>
    </row>
    <row r="18" spans="1:31" s="20" customFormat="1" ht="28.05" customHeight="1" x14ac:dyDescent="0.25">
      <c r="A18" s="37">
        <f t="shared" si="1"/>
        <v>13</v>
      </c>
      <c r="B18" s="41"/>
      <c r="C18" s="42"/>
      <c r="D18" s="42"/>
      <c r="E18" s="42"/>
      <c r="F18" s="41"/>
      <c r="G18" s="41"/>
      <c r="H18" s="42"/>
      <c r="I18" s="41"/>
      <c r="J18" s="41"/>
      <c r="K18" s="44"/>
      <c r="L18" s="41"/>
      <c r="M18" s="44"/>
      <c r="N18" s="41"/>
      <c r="O18" s="41"/>
      <c r="P18" s="41"/>
      <c r="Q18" s="41"/>
      <c r="R18" s="41"/>
      <c r="S18" s="41"/>
      <c r="T18" s="41"/>
      <c r="V18" s="21">
        <v>0</v>
      </c>
      <c r="X18" s="21" t="str">
        <f>IFERROR(CONCATENATE(
  VLOOKUP(B18,'Product Code'!$B$4:$C$11,2),"-",
  A18,"-",
  IF(B18="recess",C18-10,C18),"-",
  D18,
  IFERROR(VLOOKUP(E18,'Product Code'!$D$4:$E$11,2),""),
  "-",
  IFERROR(VLOOKUP(F18,'Fabric Collection '!$B$3:$C$23,2),""),
  IFERROR(VLOOKUP(G18,'Product Code'!$G$4:$H$12,2),""),
  IFERROR(VLOOKUP(H18,'Product Code'!$J$4:$K$11,2),""),
  IFERROR(VLOOKUP(#REF!,'Product Code'!$M$4:$N$11,2),""),
  IF(G18="AO (0°)", "", IFERROR(VLOOKUP(I18,'Product Code'!$P$4:$Q$8,2,FALSE),"")),
  IF(AND(I18="Rail", K18="Yes", ISNA(MATCH(G18, {"AO (0°)","AO-DB (0-20°)","AO-DBE (0-20°)"}, 0))), "-QT", ""),
  IF(L18="Manual","",IFERROR(VLOOKUP(M18,'Product Code'!$V$4:$W$8,2,FALSE),"")),
  IF(L18="Manual","",IFERROR(VLOOKUP(N18,'Product Code'!$Y$4:$Z$8,2,FALSE),"")),
  IF(L18="Manual","",IFERROR(VLOOKUP(O18,'Product Code'!$AB$4:$AC$14,2,FALSE),"")),
  IF(AND(OR(G18="AO (0°)", G18="AO-DBE (0-20°)", G18="AO-DB (0-20°)"), L18="Manual"),
    IFERROR(VLOOKUP(P18,'Product Code'!$AE$4:$AF$14,2,FALSE),""),
    ""),
  IF(AND(L18&lt;&gt;"Powered", NOT(OR(G18="AO (0°)", G18="AO-DBE (0-20°)", G18="AO-DB (0-20°)"))),
    IFERROR(VLOOKUP(R18,'Product Code'!$AH$4:$AI$20,2,FALSE),""),
    ""),
  "-",
  V18),
"-")</f>
        <v>-</v>
      </c>
      <c r="Z18" s="23"/>
      <c r="AA18" s="23"/>
      <c r="AB18" s="23"/>
      <c r="AC18" s="23"/>
      <c r="AD18" s="23"/>
      <c r="AE18" s="43">
        <f t="shared" si="0"/>
        <v>0</v>
      </c>
    </row>
    <row r="19" spans="1:31" s="20" customFormat="1" ht="28.05" customHeight="1" x14ac:dyDescent="0.25">
      <c r="A19" s="37">
        <f t="shared" si="1"/>
        <v>14</v>
      </c>
      <c r="B19" s="41"/>
      <c r="C19" s="42"/>
      <c r="D19" s="42"/>
      <c r="E19" s="42"/>
      <c r="F19" s="41"/>
      <c r="G19" s="41"/>
      <c r="H19" s="42"/>
      <c r="I19" s="41"/>
      <c r="J19" s="41"/>
      <c r="K19" s="44"/>
      <c r="L19" s="41"/>
      <c r="M19" s="44"/>
      <c r="N19" s="41"/>
      <c r="O19" s="41"/>
      <c r="P19" s="41"/>
      <c r="Q19" s="41"/>
      <c r="R19" s="41"/>
      <c r="S19" s="41"/>
      <c r="T19" s="41"/>
      <c r="V19" s="21">
        <v>0</v>
      </c>
      <c r="X19" s="21" t="str">
        <f>IFERROR(CONCATENATE(
  VLOOKUP(B19,'Product Code'!$B$4:$C$11,2),"-",
  A19,"-",
  IF(B19="recess",C19-10,C19),"-",
  D19,
  IFERROR(VLOOKUP(E19,'Product Code'!$D$4:$E$11,2),""),
  "-",
  IFERROR(VLOOKUP(F19,'Fabric Collection '!$B$3:$C$23,2),""),
  IFERROR(VLOOKUP(G19,'Product Code'!$G$4:$H$12,2),""),
  IFERROR(VLOOKUP(H19,'Product Code'!$J$4:$K$11,2),""),
  IFERROR(VLOOKUP(#REF!,'Product Code'!$M$4:$N$11,2),""),
  IF(G19="AO (0°)", "", IFERROR(VLOOKUP(I19,'Product Code'!$P$4:$Q$8,2,FALSE),"")),
  IF(AND(I19="Rail", K19="Yes", ISNA(MATCH(G19, {"AO (0°)","AO-DB (0-20°)","AO-DBE (0-20°)"}, 0))), "-QT", ""),
  IF(L19="Manual","",IFERROR(VLOOKUP(M19,'Product Code'!$V$4:$W$8,2,FALSE),"")),
  IF(L19="Manual","",IFERROR(VLOOKUP(N19,'Product Code'!$Y$4:$Z$8,2,FALSE),"")),
  IF(L19="Manual","",IFERROR(VLOOKUP(O19,'Product Code'!$AB$4:$AC$14,2,FALSE),"")),
  IF(AND(OR(G19="AO (0°)", G19="AO-DBE (0-20°)", G19="AO-DB (0-20°)"), L19="Manual"),
    IFERROR(VLOOKUP(P19,'Product Code'!$AE$4:$AF$14,2,FALSE),""),
    ""),
  IF(AND(L19&lt;&gt;"Powered", NOT(OR(G19="AO (0°)", G19="AO-DBE (0-20°)", G19="AO-DB (0-20°)"))),
    IFERROR(VLOOKUP(R19,'Product Code'!$AH$4:$AI$20,2,FALSE),""),
    ""),
  "-",
  V19),
"-")</f>
        <v>-</v>
      </c>
      <c r="Z19" s="23"/>
      <c r="AA19" s="23"/>
      <c r="AB19" s="23"/>
      <c r="AC19" s="23"/>
      <c r="AD19" s="23"/>
      <c r="AE19" s="43">
        <f t="shared" si="0"/>
        <v>0</v>
      </c>
    </row>
    <row r="20" spans="1:31" s="20" customFormat="1" ht="28.05" customHeight="1" x14ac:dyDescent="0.25">
      <c r="A20" s="37">
        <f t="shared" si="1"/>
        <v>15</v>
      </c>
      <c r="B20" s="41"/>
      <c r="C20" s="42"/>
      <c r="D20" s="42"/>
      <c r="E20" s="42"/>
      <c r="F20" s="41"/>
      <c r="G20" s="41"/>
      <c r="H20" s="42"/>
      <c r="I20" s="41"/>
      <c r="J20" s="41"/>
      <c r="K20" s="44"/>
      <c r="L20" s="41"/>
      <c r="M20" s="44"/>
      <c r="N20" s="41"/>
      <c r="O20" s="41"/>
      <c r="P20" s="41"/>
      <c r="Q20" s="41"/>
      <c r="R20" s="41"/>
      <c r="S20" s="41"/>
      <c r="T20" s="41"/>
      <c r="V20" s="21">
        <v>0</v>
      </c>
      <c r="X20" s="21" t="str">
        <f>IFERROR(CONCATENATE(
  VLOOKUP(B20,'Product Code'!$B$4:$C$11,2),"-",
  A20,"-",
  IF(B20="recess",C20-10,C20),"-",
  D20,
  IFERROR(VLOOKUP(E20,'Product Code'!$D$4:$E$11,2),""),
  "-",
  IFERROR(VLOOKUP(F20,'Fabric Collection '!$B$3:$C$23,2),""),
  IFERROR(VLOOKUP(G20,'Product Code'!$G$4:$H$12,2),""),
  IFERROR(VLOOKUP(H20,'Product Code'!$J$4:$K$11,2),""),
  IFERROR(VLOOKUP(#REF!,'Product Code'!$M$4:$N$11,2),""),
  IF(G20="AO (0°)", "", IFERROR(VLOOKUP(I20,'Product Code'!$P$4:$Q$8,2,FALSE),"")),
  IF(AND(I20="Rail", K20="Yes", ISNA(MATCH(G20, {"AO (0°)","AO-DB (0-20°)","AO-DBE (0-20°)"}, 0))), "-QT", ""),
  IF(L20="Manual","",IFERROR(VLOOKUP(M20,'Product Code'!$V$4:$W$8,2,FALSE),"")),
  IF(L20="Manual","",IFERROR(VLOOKUP(N20,'Product Code'!$Y$4:$Z$8,2,FALSE),"")),
  IF(L20="Manual","",IFERROR(VLOOKUP(O20,'Product Code'!$AB$4:$AC$14,2,FALSE),"")),
  IF(AND(OR(G20="AO (0°)", G20="AO-DBE (0-20°)", G20="AO-DB (0-20°)"), L20="Manual"),
    IFERROR(VLOOKUP(P20,'Product Code'!$AE$4:$AF$14,2,FALSE),""),
    ""),
  IF(AND(L20&lt;&gt;"Powered", NOT(OR(G20="AO (0°)", G20="AO-DBE (0-20°)", G20="AO-DB (0-20°)"))),
    IFERROR(VLOOKUP(R20,'Product Code'!$AH$4:$AI$20,2,FALSE),""),
    ""),
  "-",
  V20),
"-")</f>
        <v>-</v>
      </c>
      <c r="Z20" s="23"/>
      <c r="AA20" s="23"/>
      <c r="AB20" s="23"/>
      <c r="AC20" s="23"/>
      <c r="AD20" s="23"/>
      <c r="AE20" s="43">
        <f t="shared" si="0"/>
        <v>0</v>
      </c>
    </row>
    <row r="21" spans="1:31" s="20" customFormat="1" ht="11.1" customHeight="1" x14ac:dyDescent="0.3">
      <c r="A21" s="24"/>
      <c r="B21" s="25"/>
      <c r="C21" s="26"/>
      <c r="D21" s="26"/>
      <c r="E21" s="26"/>
      <c r="F21" s="25"/>
      <c r="G21" s="25"/>
      <c r="H21" s="26"/>
      <c r="I21" s="25"/>
      <c r="J21" s="25"/>
      <c r="K21" s="25"/>
      <c r="L21" s="25"/>
      <c r="M21" s="25"/>
      <c r="N21" s="25"/>
      <c r="O21" s="25"/>
      <c r="P21" s="25"/>
      <c r="Q21"/>
      <c r="R21" s="25"/>
      <c r="S21" s="25"/>
      <c r="U21" s="27"/>
      <c r="W21" s="27"/>
      <c r="Y21" s="28"/>
      <c r="Z21" s="28"/>
      <c r="AA21" s="28"/>
      <c r="AB21" s="28"/>
    </row>
    <row r="22" spans="1:31" s="30" customFormat="1" ht="15.75" customHeight="1" x14ac:dyDescent="0.3">
      <c r="A22" s="29" t="s">
        <v>117</v>
      </c>
      <c r="H22" s="31"/>
      <c r="Q22"/>
      <c r="X22" s="32"/>
      <c r="Z22" s="33"/>
      <c r="AA22" s="33"/>
      <c r="AB22" s="33"/>
      <c r="AC22" s="33"/>
      <c r="AD22" s="33"/>
    </row>
    <row r="23" spans="1:31" s="30" customFormat="1" ht="15.75" customHeight="1" x14ac:dyDescent="0.3">
      <c r="A23" s="29" t="s">
        <v>143</v>
      </c>
      <c r="H23" s="31"/>
      <c r="Q23"/>
      <c r="X23" s="32"/>
      <c r="Z23" s="33"/>
      <c r="AA23" s="33"/>
      <c r="AB23" s="33"/>
      <c r="AC23" s="33"/>
      <c r="AD23" s="33"/>
    </row>
    <row r="24" spans="1:31" s="30" customFormat="1" ht="31.05" customHeight="1" x14ac:dyDescent="0.3">
      <c r="A24" s="35" t="s">
        <v>5</v>
      </c>
      <c r="B24" s="10"/>
      <c r="C24" s="10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34"/>
      <c r="O24" s="34"/>
      <c r="P24" s="34"/>
      <c r="Q24"/>
      <c r="R24" s="34"/>
      <c r="S24" s="34"/>
      <c r="W24" s="32"/>
      <c r="Y24" s="33"/>
      <c r="Z24" s="33"/>
      <c r="AA24" s="33"/>
      <c r="AB24" s="33"/>
    </row>
    <row r="25" spans="1:31" ht="15" customHeight="1" x14ac:dyDescent="0.3">
      <c r="A25" s="51"/>
      <c r="B25" s="52"/>
      <c r="C25" s="52"/>
      <c r="D25" s="52"/>
      <c r="E25" s="52"/>
      <c r="F25" s="52"/>
      <c r="G25" s="53"/>
      <c r="H25" s="19"/>
      <c r="I25" s="19"/>
      <c r="J25" s="19"/>
      <c r="K25" s="19"/>
      <c r="L25" s="19"/>
      <c r="M25" s="19"/>
      <c r="N25" s="19"/>
      <c r="R25" s="34"/>
      <c r="S25" s="34"/>
      <c r="T25" s="30"/>
    </row>
    <row r="26" spans="1:31" ht="15" customHeight="1" x14ac:dyDescent="0.3">
      <c r="A26" s="54"/>
      <c r="B26" s="55"/>
      <c r="C26" s="55"/>
      <c r="D26" s="55"/>
      <c r="E26" s="55"/>
      <c r="F26" s="55"/>
      <c r="G26" s="56"/>
      <c r="H26" s="19"/>
      <c r="I26" s="19"/>
      <c r="J26" s="19"/>
      <c r="K26" s="19"/>
      <c r="L26" s="19"/>
      <c r="M26" s="19"/>
      <c r="N26" s="18"/>
      <c r="R26" s="34"/>
      <c r="S26" s="34"/>
      <c r="T26" s="30"/>
    </row>
    <row r="27" spans="1:31" ht="15" customHeight="1" x14ac:dyDescent="0.3">
      <c r="A27" s="54"/>
      <c r="B27" s="55"/>
      <c r="C27" s="55"/>
      <c r="D27" s="55"/>
      <c r="E27" s="55"/>
      <c r="F27" s="55"/>
      <c r="G27" s="56"/>
      <c r="H27" s="19"/>
      <c r="I27" s="19"/>
      <c r="J27" s="19"/>
      <c r="K27" s="19"/>
      <c r="L27" s="19"/>
      <c r="M27" s="19"/>
      <c r="N27" s="18"/>
      <c r="R27" s="34"/>
      <c r="S27" s="34"/>
      <c r="T27" s="30"/>
    </row>
    <row r="28" spans="1:31" ht="15" customHeight="1" x14ac:dyDescent="0.3">
      <c r="A28" s="54"/>
      <c r="B28" s="55"/>
      <c r="C28" s="55"/>
      <c r="D28" s="55"/>
      <c r="E28" s="55"/>
      <c r="F28" s="55"/>
      <c r="G28" s="56"/>
      <c r="H28" s="19"/>
      <c r="I28" s="19"/>
      <c r="J28" s="19"/>
      <c r="K28" s="19"/>
      <c r="L28" s="19"/>
      <c r="M28" s="19"/>
      <c r="N28" s="18"/>
      <c r="R28" s="34"/>
      <c r="S28" s="34"/>
      <c r="T28" s="30"/>
    </row>
    <row r="29" spans="1:31" ht="15" customHeight="1" x14ac:dyDescent="0.3">
      <c r="A29" s="54"/>
      <c r="B29" s="55"/>
      <c r="C29" s="55"/>
      <c r="D29" s="55"/>
      <c r="E29" s="55"/>
      <c r="F29" s="55"/>
      <c r="G29" s="56"/>
      <c r="H29" s="19"/>
      <c r="I29" s="19"/>
      <c r="J29" s="19"/>
      <c r="K29" s="19"/>
      <c r="L29" s="19"/>
      <c r="M29" s="19"/>
      <c r="N29" s="18"/>
      <c r="R29" s="34"/>
      <c r="S29" s="34"/>
      <c r="T29" s="30"/>
    </row>
    <row r="30" spans="1:31" ht="15" customHeight="1" x14ac:dyDescent="0.3">
      <c r="A30" s="54"/>
      <c r="B30" s="55"/>
      <c r="C30" s="55"/>
      <c r="D30" s="55"/>
      <c r="E30" s="55"/>
      <c r="F30" s="55"/>
      <c r="G30" s="56"/>
      <c r="H30" s="19"/>
      <c r="I30" s="19"/>
      <c r="J30" s="19"/>
      <c r="K30" s="19"/>
      <c r="L30" s="19"/>
      <c r="M30" s="19"/>
      <c r="N30" s="18"/>
      <c r="R30" s="34"/>
      <c r="S30" s="34"/>
      <c r="T30" s="30"/>
    </row>
    <row r="31" spans="1:31" ht="15" customHeight="1" x14ac:dyDescent="0.3">
      <c r="A31" s="57"/>
      <c r="B31" s="58"/>
      <c r="C31" s="58"/>
      <c r="D31" s="58"/>
      <c r="E31" s="58"/>
      <c r="F31" s="58"/>
      <c r="G31" s="59"/>
      <c r="H31" s="19"/>
      <c r="I31" s="19"/>
      <c r="J31" s="19"/>
      <c r="K31" s="19"/>
      <c r="L31" s="19"/>
      <c r="M31" s="19"/>
      <c r="N31" s="18"/>
      <c r="R31" s="34"/>
      <c r="S31" s="34"/>
      <c r="T31" s="30"/>
    </row>
    <row r="32" spans="1:31" ht="16.8" customHeight="1" x14ac:dyDescent="0.3">
      <c r="A32" s="47"/>
      <c r="B32" s="47"/>
      <c r="C32" s="47"/>
      <c r="D32" s="47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34"/>
      <c r="S32" s="34"/>
      <c r="T32" s="30"/>
    </row>
    <row r="33" spans="1:20" ht="14.4" customHeight="1" x14ac:dyDescent="0.3">
      <c r="A33" s="45"/>
      <c r="B33" s="45"/>
      <c r="C33" s="45"/>
      <c r="D33" s="45"/>
      <c r="E33" s="17" t="s">
        <v>6</v>
      </c>
      <c r="F33" s="40"/>
      <c r="G33"/>
      <c r="H33" s="45"/>
      <c r="R33" s="34"/>
      <c r="S33" s="34"/>
      <c r="T33" s="30"/>
    </row>
    <row r="34" spans="1:20" x14ac:dyDescent="0.3">
      <c r="A34" s="45"/>
      <c r="B34" s="45"/>
      <c r="C34" s="45"/>
      <c r="D34" s="45"/>
      <c r="E34" s="17" t="s">
        <v>7</v>
      </c>
      <c r="F34" s="39"/>
      <c r="H34" s="45"/>
      <c r="T34" s="30"/>
    </row>
    <row r="35" spans="1:20" x14ac:dyDescent="0.3">
      <c r="A35" s="45"/>
      <c r="B35" s="45"/>
      <c r="C35" s="45"/>
      <c r="D35" s="45"/>
      <c r="E35" s="17" t="s">
        <v>8</v>
      </c>
      <c r="F35" s="39"/>
      <c r="H35" s="45"/>
      <c r="T35" s="30"/>
    </row>
    <row r="36" spans="1:20" x14ac:dyDescent="0.3">
      <c r="A36" s="45"/>
      <c r="B36" s="45"/>
      <c r="C36" s="45"/>
      <c r="D36" s="45"/>
      <c r="E36" s="17" t="s">
        <v>9</v>
      </c>
      <c r="F36" s="39"/>
      <c r="H36" s="45"/>
      <c r="T36" s="30"/>
    </row>
    <row r="37" spans="1:20" x14ac:dyDescent="0.3">
      <c r="A37" s="45"/>
      <c r="B37" s="45"/>
      <c r="C37" s="45"/>
      <c r="D37" s="45"/>
      <c r="E37" s="17"/>
      <c r="F37" s="39"/>
      <c r="H37" s="45"/>
      <c r="T37" s="30"/>
    </row>
    <row r="38" spans="1:20" x14ac:dyDescent="0.3">
      <c r="E38" s="17" t="s">
        <v>10</v>
      </c>
      <c r="F38" s="39"/>
      <c r="H38" s="45"/>
    </row>
    <row r="39" spans="1:20" x14ac:dyDescent="0.3">
      <c r="E39" s="18"/>
      <c r="F39" s="39"/>
    </row>
  </sheetData>
  <sheetProtection algorithmName="SHA-512" hashValue="KKIEsIxVkFkAoLL9Any3AZgJfSFBBJDzrv3wlkOV0ORRGCSW3y45bP2hCwUAE+43ekqDjNvw10lHZe8AVaIXGw==" saltValue="redi4OCdVKrK6u1Gj2jiHA==" spinCount="100000" sheet="1" objects="1" scenarios="1"/>
  <mergeCells count="3">
    <mergeCell ref="K3:M3"/>
    <mergeCell ref="K2:M2"/>
    <mergeCell ref="A25:G31"/>
  </mergeCells>
  <conditionalFormatting sqref="J6:J20">
    <cfRule type="expression" dxfId="22" priority="1">
      <formula>OR(LEFT($I6,1)="F",LEFT($I6,1)="R")</formula>
    </cfRule>
  </conditionalFormatting>
  <conditionalFormatting sqref="K6:K20">
    <cfRule type="expression" dxfId="21" priority="5">
      <formula>OR(LEFT($I6,3)="Chr",LEFT($I6,3)="Foo")</formula>
    </cfRule>
    <cfRule type="expression" dxfId="20" priority="6">
      <formula>$G6="AO-DB (0-20°)"</formula>
    </cfRule>
    <cfRule type="expression" dxfId="19" priority="7">
      <formula>$G6="AO-DBE (0-20°)"</formula>
    </cfRule>
    <cfRule type="expression" dxfId="18" priority="8">
      <formula>$G6="AO (0°)"</formula>
    </cfRule>
  </conditionalFormatting>
  <conditionalFormatting sqref="K21">
    <cfRule type="expression" dxfId="17" priority="34">
      <formula>#REF!="Foot Plate"</formula>
    </cfRule>
    <cfRule type="expression" dxfId="16" priority="35">
      <formula>#REF!="Chrome"</formula>
    </cfRule>
  </conditionalFormatting>
  <conditionalFormatting sqref="M6:O20 M21:N21">
    <cfRule type="expression" dxfId="15" priority="37">
      <formula>$L6="Manual"</formula>
    </cfRule>
  </conditionalFormatting>
  <conditionalFormatting sqref="M6:P20 M21:O21">
    <cfRule type="expression" dxfId="14" priority="39">
      <formula>$L6="Powered"</formula>
    </cfRule>
  </conditionalFormatting>
  <conditionalFormatting sqref="O21">
    <cfRule type="expression" dxfId="13" priority="29">
      <formula>$G21="DBE (20 - 45°)"</formula>
    </cfRule>
    <cfRule type="expression" dxfId="12" priority="30">
      <formula>$G21="PB (61 -120°)"</formula>
    </cfRule>
    <cfRule type="expression" dxfId="11" priority="31">
      <formula>$G21="DB (31 - 60°)"</formula>
    </cfRule>
    <cfRule type="expression" dxfId="10" priority="32">
      <formula>$G21="BB (0 - 30°)"</formula>
    </cfRule>
  </conditionalFormatting>
  <conditionalFormatting sqref="O21:P21">
    <cfRule type="expression" dxfId="9" priority="36">
      <formula>$L21="Powered"</formula>
    </cfRule>
  </conditionalFormatting>
  <conditionalFormatting sqref="P6:Q20">
    <cfRule type="expression" dxfId="8" priority="20">
      <formula>$G6="DBE (20 - 45°)"</formula>
    </cfRule>
    <cfRule type="expression" dxfId="7" priority="21">
      <formula>$G6="PB (61 -120°)"</formula>
    </cfRule>
    <cfRule type="expression" dxfId="6" priority="22">
      <formula>$G6="DB (31 - 60°)"</formula>
    </cfRule>
    <cfRule type="expression" dxfId="5" priority="23">
      <formula>$G6="BB (0 - 30°)"</formula>
    </cfRule>
  </conditionalFormatting>
  <conditionalFormatting sqref="P6:R20">
    <cfRule type="expression" dxfId="4" priority="24">
      <formula>$L6="Powered"</formula>
    </cfRule>
  </conditionalFormatting>
  <conditionalFormatting sqref="Q6:Q20">
    <cfRule type="expression" dxfId="3" priority="25">
      <formula>$L6="Powered"</formula>
    </cfRule>
  </conditionalFormatting>
  <conditionalFormatting sqref="R6:R20 P21">
    <cfRule type="expression" dxfId="2" priority="26">
      <formula>$G6="AO-DB (0-20°)"</formula>
    </cfRule>
    <cfRule type="expression" dxfId="1" priority="27">
      <formula>$G6="AO-DBE (0-20°)"</formula>
    </cfRule>
    <cfRule type="expression" dxfId="0" priority="28">
      <formula>$G6="AO (0°)"</formula>
    </cfRule>
  </conditionalFormatting>
  <dataValidations xWindow="889" yWindow="492" count="2">
    <dataValidation type="whole" allowBlank="1" showErrorMessage="1" promptTitle="Minimum and maximum dimensions" prompt="Minimum:106mm_x000a_Maximum: 3000mm" sqref="C6:C20" xr:uid="{1C88EE9C-045C-4987-9774-D9E77764582E}">
      <formula1>106</formula1>
      <formula2>3000</formula2>
    </dataValidation>
    <dataValidation type="whole" allowBlank="1" showErrorMessage="1" promptTitle="Minimum and maximum dimensions" prompt="Minimum:100mm_x000a_Maximum: 3600mm" sqref="D6:D20" xr:uid="{28484D07-DE4E-42B2-9CE9-7B0CB1A4FDDC}">
      <formula1>100</formula1>
      <formula2>3600</formula2>
    </dataValidation>
  </dataValidations>
  <printOptions horizontalCentered="1"/>
  <pageMargins left="0.25" right="0.25" top="0.75" bottom="0.75" header="0.3" footer="0.3"/>
  <pageSetup paperSize="9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889" yWindow="492" count="15">
        <x14:dataValidation type="list" allowBlank="1" showInputMessage="1" showErrorMessage="1" xr:uid="{DD8FAC9C-EB9D-46CC-B330-CA859B2363F8}">
          <x14:formula1>
            <xm:f>'Product Code'!$B$5:$B$6</xm:f>
          </x14:formula1>
          <xm:sqref>B6:B20</xm:sqref>
        </x14:dataValidation>
        <x14:dataValidation type="list" allowBlank="1" showInputMessage="1" showErrorMessage="1" xr:uid="{42816DC4-2379-4CE1-AFA5-4F4A003501F7}">
          <x14:formula1>
            <xm:f>'Product Code'!$D$5:$D$8</xm:f>
          </x14:formula1>
          <xm:sqref>E6:E20</xm:sqref>
        </x14:dataValidation>
        <x14:dataValidation type="list" allowBlank="1" showInputMessage="1" showErrorMessage="1" xr:uid="{7D738C64-08D3-4BDD-9ED9-84149EE67926}">
          <x14:formula1>
            <xm:f>'Product Code'!$S$5:$S$6</xm:f>
          </x14:formula1>
          <xm:sqref>K6:K20</xm:sqref>
        </x14:dataValidation>
        <x14:dataValidation type="list" allowBlank="1" showInputMessage="1" showErrorMessage="1" xr:uid="{AFA90434-6971-400D-A838-9C31E8A0BEB1}">
          <x14:formula1>
            <xm:f>'Product Code'!$AK$4:$AK$5</xm:f>
          </x14:formula1>
          <xm:sqref>L6:L20</xm:sqref>
        </x14:dataValidation>
        <x14:dataValidation type="list" allowBlank="1" showInputMessage="1" showErrorMessage="1" xr:uid="{0108E793-9357-4202-8262-ED49DB684BFA}">
          <x14:formula1>
            <xm:f>'Fabric Collection '!$B$4:$B$23</xm:f>
          </x14:formula1>
          <xm:sqref>F6:F20</xm:sqref>
        </x14:dataValidation>
        <x14:dataValidation type="list" allowBlank="1" showInputMessage="1" showErrorMessage="1" xr:uid="{E11A1032-E5F2-4945-8EE0-045857614587}">
          <x14:formula1>
            <xm:f>'Product Code'!$V$5:$V$8</xm:f>
          </x14:formula1>
          <xm:sqref>M6:M20</xm:sqref>
        </x14:dataValidation>
        <x14:dataValidation type="list" allowBlank="1" showInputMessage="1" showErrorMessage="1" xr:uid="{F1691DB2-C482-4839-A07F-AEB6F6C120E6}">
          <x14:formula1>
            <xm:f>'Product Code'!$AH$5:$AH$9</xm:f>
          </x14:formula1>
          <xm:sqref>R6:R20</xm:sqref>
        </x14:dataValidation>
        <x14:dataValidation type="list" allowBlank="1" showInputMessage="1" showErrorMessage="1" xr:uid="{B1E6864B-378A-4EDD-B93F-CE38E237269A}">
          <x14:formula1>
            <xm:f>'Product Code'!$Y$5:$Y$6</xm:f>
          </x14:formula1>
          <xm:sqref>N6:N20</xm:sqref>
        </x14:dataValidation>
        <x14:dataValidation type="list" allowBlank="1" showInputMessage="1" showErrorMessage="1" xr:uid="{48BB7454-D046-4AA6-8CE7-C51BF0E9EDE4}">
          <x14:formula1>
            <xm:f>'Product Code'!$AB$5:$AB$7</xm:f>
          </x14:formula1>
          <xm:sqref>O6:O20</xm:sqref>
        </x14:dataValidation>
        <x14:dataValidation type="list" allowBlank="1" showInputMessage="1" showErrorMessage="1" xr:uid="{1239137C-A2C8-4F75-892C-9EB071EB5120}">
          <x14:formula1>
            <xm:f>'Product Code'!$AE$5:$AE$6</xm:f>
          </x14:formula1>
          <xm:sqref>P6:P20</xm:sqref>
        </x14:dataValidation>
        <x14:dataValidation type="list" allowBlank="1" showInputMessage="1" showErrorMessage="1" xr:uid="{D9A51414-9E62-4B6E-B34F-7BF848BFF444}">
          <x14:formula1>
            <xm:f>'Product Code'!$AM$5:$AM$6</xm:f>
          </x14:formula1>
          <xm:sqref>Q6:Q20</xm:sqref>
        </x14:dataValidation>
        <x14:dataValidation type="list" allowBlank="1" showErrorMessage="1" promptTitle="Note" prompt="AO, AO-DB and AO-DBE blinds: Top Stack Only" xr:uid="{03577F02-13DE-455D-9138-8BE6130B4759}">
          <x14:formula1>
            <xm:f>'Product Code'!$J$5:$J$7</xm:f>
          </x14:formula1>
          <xm:sqref>H6:H20</xm:sqref>
        </x14:dataValidation>
        <x14:dataValidation type="list" allowBlank="1" showInputMessage="1" showErrorMessage="1" xr:uid="{0F1786AD-2EC9-4CAB-8E37-3542DBD3A4A5}">
          <x14:formula1>
            <xm:f>'Product Code'!$G$8:$G$10</xm:f>
          </x14:formula1>
          <xm:sqref>G6:G20</xm:sqref>
        </x14:dataValidation>
        <x14:dataValidation type="list" allowBlank="1" showInputMessage="1" showErrorMessage="1" xr:uid="{4A1805CB-2BCF-446F-8143-8280A0D3E1BC}">
          <x14:formula1>
            <xm:f>'Product Code'!$AO$5:$AO$6</xm:f>
          </x14:formula1>
          <xm:sqref>J6:J20</xm:sqref>
        </x14:dataValidation>
        <x14:dataValidation type="list" allowBlank="1" showInputMessage="1" showErrorMessage="1" xr:uid="{A419C0DD-C36F-484E-83D7-39064DA40F83}">
          <x14:formula1>
            <xm:f>'Product Code'!$P$5:$P$10</xm:f>
          </x14:formula1>
          <xm:sqref>I6:I20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E1E67-EA35-4418-8C06-A0A143C84790}">
  <sheetPr codeName="Sheet2">
    <tabColor rgb="FFFF0000"/>
  </sheetPr>
  <dimension ref="B3:H23"/>
  <sheetViews>
    <sheetView workbookViewId="0">
      <selection activeCell="K5" sqref="K5"/>
    </sheetView>
  </sheetViews>
  <sheetFormatPr defaultColWidth="8.77734375" defaultRowHeight="14.4" x14ac:dyDescent="0.3"/>
  <cols>
    <col min="1" max="1" width="2.44140625" customWidth="1"/>
    <col min="2" max="2" width="30" style="8" customWidth="1"/>
    <col min="3" max="3" width="15" style="8" customWidth="1"/>
    <col min="4" max="4" width="24.44140625" customWidth="1"/>
    <col min="5" max="5" width="14.77734375" customWidth="1"/>
    <col min="6" max="6" width="23.44140625" customWidth="1"/>
    <col min="7" max="7" width="16.44140625" customWidth="1"/>
    <col min="8" max="8" width="11.77734375" bestFit="1" customWidth="1"/>
  </cols>
  <sheetData>
    <row r="3" spans="2:8" x14ac:dyDescent="0.3">
      <c r="B3" s="6" t="s">
        <v>11</v>
      </c>
      <c r="C3" s="6" t="s">
        <v>37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158</v>
      </c>
    </row>
    <row r="4" spans="2:8" x14ac:dyDescent="0.3">
      <c r="B4" s="7" t="str">
        <f t="shared" ref="B4:B23" si="0">C4&amp;" "&amp;D4&amp;" "&amp;E4</f>
        <v>0.007 Crepe White</v>
      </c>
      <c r="C4" s="7">
        <v>7.0000000000000001E-3</v>
      </c>
      <c r="D4" s="5" t="s">
        <v>134</v>
      </c>
      <c r="E4" s="5" t="s">
        <v>17</v>
      </c>
      <c r="F4" s="5" t="s">
        <v>18</v>
      </c>
      <c r="G4" s="5" t="s">
        <v>23</v>
      </c>
      <c r="H4" s="5" t="s">
        <v>159</v>
      </c>
    </row>
    <row r="5" spans="2:8" x14ac:dyDescent="0.3">
      <c r="B5" s="7" t="str">
        <f t="shared" si="0"/>
        <v>0.76 Duette Classic White</v>
      </c>
      <c r="C5" s="7">
        <v>0.76</v>
      </c>
      <c r="D5" s="5" t="s">
        <v>16</v>
      </c>
      <c r="E5" s="5" t="s">
        <v>17</v>
      </c>
      <c r="F5" s="5" t="s">
        <v>18</v>
      </c>
      <c r="G5" s="5" t="s">
        <v>19</v>
      </c>
      <c r="H5" s="5">
        <v>2</v>
      </c>
    </row>
    <row r="6" spans="2:8" x14ac:dyDescent="0.3">
      <c r="B6" s="7" t="str">
        <f t="shared" si="0"/>
        <v>0.7611 Duette Classic Cream</v>
      </c>
      <c r="C6" s="7">
        <v>0.7611</v>
      </c>
      <c r="D6" s="5" t="s">
        <v>16</v>
      </c>
      <c r="E6" s="5" t="s">
        <v>20</v>
      </c>
      <c r="F6" s="5" t="s">
        <v>18</v>
      </c>
      <c r="G6" s="5" t="s">
        <v>19</v>
      </c>
      <c r="H6" s="5">
        <v>2</v>
      </c>
    </row>
    <row r="7" spans="2:8" x14ac:dyDescent="0.3">
      <c r="B7" s="7" t="str">
        <f t="shared" si="0"/>
        <v xml:space="preserve">0.765 Duette Classic Light Grey </v>
      </c>
      <c r="C7" s="7">
        <v>0.76500000000000001</v>
      </c>
      <c r="D7" s="5" t="s">
        <v>16</v>
      </c>
      <c r="E7" s="5" t="s">
        <v>21</v>
      </c>
      <c r="F7" s="5" t="s">
        <v>18</v>
      </c>
      <c r="G7" s="5" t="s">
        <v>19</v>
      </c>
      <c r="H7" s="5">
        <v>2</v>
      </c>
    </row>
    <row r="8" spans="2:8" x14ac:dyDescent="0.3">
      <c r="B8" s="7" t="str">
        <f t="shared" si="0"/>
        <v>1.396 Lumina Off White</v>
      </c>
      <c r="C8" s="7">
        <v>1.3959999999999999</v>
      </c>
      <c r="D8" s="5" t="s">
        <v>24</v>
      </c>
      <c r="E8" s="5" t="s">
        <v>22</v>
      </c>
      <c r="F8" s="5" t="s">
        <v>18</v>
      </c>
      <c r="G8" s="5" t="s">
        <v>23</v>
      </c>
      <c r="H8" s="5">
        <v>2</v>
      </c>
    </row>
    <row r="9" spans="2:8" x14ac:dyDescent="0.3">
      <c r="B9" s="7" t="str">
        <f t="shared" si="0"/>
        <v>1.3963 Lumina Cream</v>
      </c>
      <c r="C9" s="7">
        <v>1.3963000000000001</v>
      </c>
      <c r="D9" s="5" t="s">
        <v>24</v>
      </c>
      <c r="E9" s="5" t="s">
        <v>20</v>
      </c>
      <c r="F9" s="5" t="s">
        <v>18</v>
      </c>
      <c r="G9" s="5" t="s">
        <v>23</v>
      </c>
      <c r="H9" s="5">
        <v>2</v>
      </c>
    </row>
    <row r="10" spans="2:8" x14ac:dyDescent="0.3">
      <c r="B10" s="7" t="str">
        <f t="shared" si="0"/>
        <v>1.5802 Chintz Topar Plus White</v>
      </c>
      <c r="C10" s="7">
        <v>1.5802</v>
      </c>
      <c r="D10" s="5" t="s">
        <v>85</v>
      </c>
      <c r="E10" s="5" t="s">
        <v>17</v>
      </c>
      <c r="F10" s="5" t="s">
        <v>25</v>
      </c>
      <c r="G10" s="5" t="s">
        <v>23</v>
      </c>
      <c r="H10" s="5">
        <v>2</v>
      </c>
    </row>
    <row r="11" spans="2:8" x14ac:dyDescent="0.3">
      <c r="B11" s="7" t="str">
        <f t="shared" si="0"/>
        <v xml:space="preserve">1.581 Chintz Topar Plus Grey </v>
      </c>
      <c r="C11" s="7">
        <v>1.581</v>
      </c>
      <c r="D11" s="5" t="s">
        <v>85</v>
      </c>
      <c r="E11" s="5" t="s">
        <v>26</v>
      </c>
      <c r="F11" s="5" t="s">
        <v>25</v>
      </c>
      <c r="G11" s="5" t="s">
        <v>23</v>
      </c>
      <c r="H11" s="5">
        <v>2</v>
      </c>
    </row>
    <row r="12" spans="2:8" x14ac:dyDescent="0.3">
      <c r="B12" s="7" t="str">
        <f t="shared" si="0"/>
        <v>1.5822 Chintz Topar Plus Cream</v>
      </c>
      <c r="C12" s="7">
        <v>1.5822000000000001</v>
      </c>
      <c r="D12" s="5" t="s">
        <v>85</v>
      </c>
      <c r="E12" s="5" t="s">
        <v>20</v>
      </c>
      <c r="F12" s="5" t="s">
        <v>25</v>
      </c>
      <c r="G12" s="5" t="s">
        <v>23</v>
      </c>
      <c r="H12" s="5">
        <v>2</v>
      </c>
    </row>
    <row r="13" spans="2:8" x14ac:dyDescent="0.3">
      <c r="B13" s="7" t="str">
        <f t="shared" si="0"/>
        <v>2.0001 Horizon White</v>
      </c>
      <c r="C13" s="7">
        <v>2.0001000000000002</v>
      </c>
      <c r="D13" s="5" t="s">
        <v>86</v>
      </c>
      <c r="E13" s="5" t="s">
        <v>17</v>
      </c>
      <c r="F13" s="5" t="s">
        <v>18</v>
      </c>
      <c r="G13" s="5" t="s">
        <v>23</v>
      </c>
      <c r="H13" s="5">
        <v>2</v>
      </c>
    </row>
    <row r="14" spans="2:8" x14ac:dyDescent="0.3">
      <c r="B14" s="7" t="str">
        <f t="shared" si="0"/>
        <v>2.0053 Horizon Grey</v>
      </c>
      <c r="C14" s="7">
        <v>2.0053000000000001</v>
      </c>
      <c r="D14" s="5" t="s">
        <v>86</v>
      </c>
      <c r="E14" s="5" t="s">
        <v>27</v>
      </c>
      <c r="F14" s="5" t="s">
        <v>18</v>
      </c>
      <c r="G14" s="5" t="s">
        <v>23</v>
      </c>
      <c r="H14" s="5">
        <v>2</v>
      </c>
    </row>
    <row r="15" spans="2:8" x14ac:dyDescent="0.3">
      <c r="B15" s="7" t="str">
        <f t="shared" si="0"/>
        <v>2.74 Duette Classic Dark White</v>
      </c>
      <c r="C15" s="7">
        <v>2.74</v>
      </c>
      <c r="D15" s="5" t="s">
        <v>87</v>
      </c>
      <c r="E15" s="5" t="s">
        <v>17</v>
      </c>
      <c r="F15" s="5" t="s">
        <v>29</v>
      </c>
      <c r="G15" s="5" t="s">
        <v>19</v>
      </c>
      <c r="H15" s="5">
        <v>4</v>
      </c>
    </row>
    <row r="16" spans="2:8" x14ac:dyDescent="0.3">
      <c r="B16" s="7" t="str">
        <f t="shared" si="0"/>
        <v>2.7411 Duette Classic Dark Cream</v>
      </c>
      <c r="C16" s="7">
        <v>2.7410999999999999</v>
      </c>
      <c r="D16" s="5" t="s">
        <v>87</v>
      </c>
      <c r="E16" s="5" t="s">
        <v>20</v>
      </c>
      <c r="F16" s="5" t="s">
        <v>29</v>
      </c>
      <c r="G16" s="5" t="s">
        <v>19</v>
      </c>
      <c r="H16" s="5">
        <v>4</v>
      </c>
    </row>
    <row r="17" spans="2:8" x14ac:dyDescent="0.3">
      <c r="B17" s="7" t="str">
        <f t="shared" si="0"/>
        <v>2.7453 Duette Classic Dark Light Grey</v>
      </c>
      <c r="C17" s="7">
        <v>2.7452999999999999</v>
      </c>
      <c r="D17" s="5" t="s">
        <v>87</v>
      </c>
      <c r="E17" s="5" t="s">
        <v>30</v>
      </c>
      <c r="F17" s="5" t="s">
        <v>29</v>
      </c>
      <c r="G17" s="5" t="s">
        <v>19</v>
      </c>
      <c r="H17" s="5">
        <v>4</v>
      </c>
    </row>
    <row r="18" spans="2:8" x14ac:dyDescent="0.3">
      <c r="B18" s="7" t="str">
        <f t="shared" si="0"/>
        <v>3.1759 Comfort Dustblock Light Grey</v>
      </c>
      <c r="C18" s="7">
        <v>3.1758999999999999</v>
      </c>
      <c r="D18" s="5" t="s">
        <v>88</v>
      </c>
      <c r="E18" s="5" t="s">
        <v>30</v>
      </c>
      <c r="F18" s="5" t="s">
        <v>25</v>
      </c>
      <c r="G18" s="5" t="s">
        <v>23</v>
      </c>
      <c r="H18" s="5">
        <v>4</v>
      </c>
    </row>
    <row r="19" spans="2:8" x14ac:dyDescent="0.3">
      <c r="B19" s="7" t="str">
        <f t="shared" si="0"/>
        <v>3.7456 Duette Fixe Unix Dark Black</v>
      </c>
      <c r="C19" s="7">
        <v>3.7456</v>
      </c>
      <c r="D19" s="5" t="s">
        <v>31</v>
      </c>
      <c r="E19" s="5" t="s">
        <v>32</v>
      </c>
      <c r="F19" s="5" t="s">
        <v>28</v>
      </c>
      <c r="G19" s="5" t="s">
        <v>19</v>
      </c>
      <c r="H19" s="5">
        <v>5</v>
      </c>
    </row>
    <row r="20" spans="2:8" x14ac:dyDescent="0.3">
      <c r="B20" s="7" t="str">
        <f t="shared" si="0"/>
        <v>5.1999 Oscura Luna Black</v>
      </c>
      <c r="C20" s="7">
        <v>5.1999000000000004</v>
      </c>
      <c r="D20" s="5" t="s">
        <v>33</v>
      </c>
      <c r="E20" s="5" t="s">
        <v>32</v>
      </c>
      <c r="F20" s="5" t="s">
        <v>28</v>
      </c>
      <c r="G20" s="5" t="s">
        <v>23</v>
      </c>
      <c r="H20" s="5">
        <v>5</v>
      </c>
    </row>
    <row r="21" spans="2:8" x14ac:dyDescent="0.3">
      <c r="B21" s="7" t="str">
        <f t="shared" si="0"/>
        <v>6.1001 Twilight Grey</v>
      </c>
      <c r="C21" s="7">
        <v>6.1001000000000003</v>
      </c>
      <c r="D21" s="5" t="s">
        <v>83</v>
      </c>
      <c r="E21" s="5" t="s">
        <v>27</v>
      </c>
      <c r="F21" s="5" t="s">
        <v>28</v>
      </c>
      <c r="G21" s="5" t="s">
        <v>23</v>
      </c>
      <c r="H21" s="5">
        <v>4</v>
      </c>
    </row>
    <row r="22" spans="2:8" x14ac:dyDescent="0.3">
      <c r="B22" s="7" t="str">
        <f t="shared" si="0"/>
        <v>6.1002 Twilight White</v>
      </c>
      <c r="C22" s="7">
        <v>6.1002000000000001</v>
      </c>
      <c r="D22" s="5" t="s">
        <v>83</v>
      </c>
      <c r="E22" s="5" t="s">
        <v>17</v>
      </c>
      <c r="F22" s="5" t="s">
        <v>28</v>
      </c>
      <c r="G22" s="5" t="s">
        <v>23</v>
      </c>
      <c r="H22" s="5">
        <v>4</v>
      </c>
    </row>
    <row r="23" spans="2:8" x14ac:dyDescent="0.3">
      <c r="B23" s="7" t="str">
        <f t="shared" si="0"/>
        <v>6.1006 Twilight Ivory</v>
      </c>
      <c r="C23" s="7">
        <v>6.1006</v>
      </c>
      <c r="D23" s="5" t="s">
        <v>83</v>
      </c>
      <c r="E23" s="5" t="s">
        <v>49</v>
      </c>
      <c r="F23" s="5" t="s">
        <v>28</v>
      </c>
      <c r="G23" s="5" t="s">
        <v>23</v>
      </c>
      <c r="H23" s="5">
        <v>4</v>
      </c>
    </row>
  </sheetData>
  <sheetProtection algorithmName="SHA-512" hashValue="3m1NLIe6SPMMrr4dBOx96UV4YX3tUCfM2Jmhye1pxE+ALlNUA23j3YWp/QLVSw5wCvQbMn3bE5fGmcwoYYEJpA==" saltValue="x6UWs64Tgn9ggZ1eHPO3Vw==" spinCount="100000" sheet="1" selectLockedCells="1"/>
  <autoFilter ref="C3:G3" xr:uid="{91EE1E67-EA35-4418-8C06-A0A143C84790}"/>
  <sortState xmlns:xlrd2="http://schemas.microsoft.com/office/spreadsheetml/2017/richdata2" ref="B4:G23">
    <sortCondition ref="B4:B23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D056D-B602-48C9-B4D0-E379783DFB1E}">
  <sheetPr codeName="Sheet3"/>
  <dimension ref="B2:AT11"/>
  <sheetViews>
    <sheetView workbookViewId="0">
      <selection activeCell="C39" sqref="C39"/>
    </sheetView>
  </sheetViews>
  <sheetFormatPr defaultColWidth="8.77734375" defaultRowHeight="14.4" x14ac:dyDescent="0.3"/>
  <cols>
    <col min="1" max="1" width="2.44140625" customWidth="1"/>
    <col min="2" max="2" width="14.21875" style="2" bestFit="1" customWidth="1"/>
    <col min="3" max="3" width="2.44140625" style="2" customWidth="1"/>
    <col min="4" max="4" width="15.44140625" style="2" bestFit="1" customWidth="1"/>
    <col min="5" max="5" width="5.44140625" style="2" bestFit="1" customWidth="1"/>
    <col min="6" max="6" width="2.44140625" style="2" customWidth="1"/>
    <col min="7" max="7" width="35.5546875" style="2" customWidth="1"/>
    <col min="8" max="8" width="12.44140625" style="2" customWidth="1"/>
    <col min="9" max="9" width="2.44140625" style="2" customWidth="1"/>
    <col min="10" max="10" width="19.44140625" style="2" customWidth="1"/>
    <col min="11" max="11" width="12.44140625" style="2" customWidth="1"/>
    <col min="12" max="12" width="2.44140625" style="2" customWidth="1"/>
    <col min="13" max="13" width="10.44140625" style="2" bestFit="1" customWidth="1"/>
    <col min="14" max="14" width="8.77734375" style="2"/>
    <col min="15" max="15" width="2.44140625" style="2" customWidth="1"/>
    <col min="16" max="16" width="11.6640625" style="2" bestFit="1" customWidth="1"/>
    <col min="17" max="17" width="8.77734375" style="2"/>
    <col min="18" max="18" width="2.44140625" style="2" customWidth="1"/>
    <col min="19" max="19" width="13.77734375" style="2" bestFit="1" customWidth="1"/>
    <col min="20" max="20" width="8.77734375" style="2"/>
    <col min="21" max="21" width="2.44140625" style="2" customWidth="1"/>
    <col min="22" max="22" width="17.77734375" style="2" customWidth="1"/>
    <col min="23" max="23" width="8.77734375" style="2"/>
    <col min="24" max="24" width="2.44140625" style="2" customWidth="1"/>
    <col min="25" max="25" width="15.77734375" style="2" bestFit="1" customWidth="1"/>
    <col min="26" max="26" width="8.77734375" style="2"/>
    <col min="27" max="27" width="2.44140625" style="2" customWidth="1"/>
    <col min="28" max="28" width="15.77734375" style="2" bestFit="1" customWidth="1"/>
    <col min="29" max="29" width="8.77734375" style="2"/>
    <col min="30" max="30" width="2.44140625" customWidth="1"/>
    <col min="31" max="31" width="15.77734375" style="2" bestFit="1" customWidth="1"/>
    <col min="32" max="32" width="8.77734375" style="2"/>
    <col min="33" max="33" width="2.44140625" customWidth="1"/>
    <col min="34" max="34" width="23" bestFit="1" customWidth="1"/>
    <col min="36" max="36" width="3.44140625" customWidth="1"/>
    <col min="37" max="37" width="19.21875" bestFit="1" customWidth="1"/>
    <col min="40" max="40" width="3.33203125" customWidth="1"/>
    <col min="41" max="41" width="16.109375" bestFit="1" customWidth="1"/>
    <col min="42" max="42" width="15" bestFit="1" customWidth="1"/>
  </cols>
  <sheetData>
    <row r="2" spans="2:46" x14ac:dyDescent="0.3">
      <c r="B2" s="3" t="s">
        <v>34</v>
      </c>
    </row>
    <row r="4" spans="2:46" x14ac:dyDescent="0.3">
      <c r="B4" s="1" t="s">
        <v>35</v>
      </c>
      <c r="D4" s="1" t="s">
        <v>36</v>
      </c>
      <c r="E4" s="1" t="s">
        <v>37</v>
      </c>
      <c r="G4" s="1" t="s">
        <v>65</v>
      </c>
      <c r="H4" s="1" t="s">
        <v>37</v>
      </c>
      <c r="J4" s="1" t="s">
        <v>38</v>
      </c>
      <c r="K4" s="1" t="s">
        <v>37</v>
      </c>
      <c r="M4" s="1" t="s">
        <v>39</v>
      </c>
      <c r="N4" s="1" t="s">
        <v>37</v>
      </c>
      <c r="P4" s="1" t="s">
        <v>40</v>
      </c>
      <c r="Q4" s="1" t="s">
        <v>37</v>
      </c>
      <c r="S4" s="1" t="s">
        <v>51</v>
      </c>
      <c r="T4" s="1" t="s">
        <v>37</v>
      </c>
      <c r="V4" s="1" t="s">
        <v>54</v>
      </c>
      <c r="W4" s="1" t="s">
        <v>37</v>
      </c>
      <c r="Y4" s="1" t="s">
        <v>59</v>
      </c>
      <c r="Z4" s="1" t="s">
        <v>37</v>
      </c>
      <c r="AB4" s="1" t="s">
        <v>61</v>
      </c>
      <c r="AC4" s="1" t="s">
        <v>37</v>
      </c>
      <c r="AE4" s="1" t="s">
        <v>114</v>
      </c>
      <c r="AF4" s="1" t="s">
        <v>37</v>
      </c>
      <c r="AH4" s="1" t="s">
        <v>66</v>
      </c>
      <c r="AI4" s="1" t="s">
        <v>37</v>
      </c>
      <c r="AK4" s="1" t="s">
        <v>75</v>
      </c>
      <c r="AL4" s="1"/>
      <c r="AM4" s="1" t="s">
        <v>135</v>
      </c>
      <c r="AN4" s="1"/>
      <c r="AO4" s="1" t="s">
        <v>156</v>
      </c>
      <c r="AP4" s="1" t="s">
        <v>37</v>
      </c>
      <c r="AR4" s="1"/>
      <c r="AS4" s="1"/>
      <c r="AT4" s="1"/>
    </row>
    <row r="5" spans="2:46" x14ac:dyDescent="0.3">
      <c r="B5" s="2" t="s">
        <v>41</v>
      </c>
      <c r="C5" s="2" t="s">
        <v>42</v>
      </c>
      <c r="D5" s="2" t="s">
        <v>43</v>
      </c>
      <c r="E5" s="22" t="s">
        <v>89</v>
      </c>
      <c r="G5" s="2" t="s">
        <v>78</v>
      </c>
      <c r="H5" s="22" t="s">
        <v>93</v>
      </c>
      <c r="J5" s="2" t="s">
        <v>44</v>
      </c>
      <c r="K5" s="22" t="s">
        <v>99</v>
      </c>
      <c r="M5" s="2" t="s">
        <v>45</v>
      </c>
      <c r="N5" s="22" t="s">
        <v>102</v>
      </c>
      <c r="P5" s="2" t="s">
        <v>145</v>
      </c>
      <c r="Q5" s="22" t="s">
        <v>150</v>
      </c>
      <c r="S5" s="2" t="s">
        <v>53</v>
      </c>
      <c r="T5" s="22" t="s">
        <v>68</v>
      </c>
      <c r="V5" s="2" t="s">
        <v>84</v>
      </c>
      <c r="W5" s="22" t="s">
        <v>104</v>
      </c>
      <c r="Y5" s="2" t="s">
        <v>60</v>
      </c>
      <c r="Z5" s="22" t="s">
        <v>100</v>
      </c>
      <c r="AB5" s="2" t="s">
        <v>62</v>
      </c>
      <c r="AC5" s="22" t="s">
        <v>111</v>
      </c>
      <c r="AE5" s="2" t="s">
        <v>62</v>
      </c>
      <c r="AF5" s="22" t="s">
        <v>111</v>
      </c>
      <c r="AH5" s="2" t="s">
        <v>144</v>
      </c>
      <c r="AI5" s="22" t="s">
        <v>106</v>
      </c>
      <c r="AK5" s="1" t="s">
        <v>73</v>
      </c>
      <c r="AL5" s="2"/>
      <c r="AM5" t="s">
        <v>32</v>
      </c>
      <c r="AO5" s="2" t="s">
        <v>53</v>
      </c>
      <c r="AQ5" s="22" t="s">
        <v>68</v>
      </c>
    </row>
    <row r="6" spans="2:46" x14ac:dyDescent="0.3">
      <c r="B6" s="2" t="s">
        <v>46</v>
      </c>
      <c r="C6" s="2" t="s">
        <v>42</v>
      </c>
      <c r="D6" s="2" t="s">
        <v>32</v>
      </c>
      <c r="E6" s="22" t="s">
        <v>90</v>
      </c>
      <c r="G6" s="2" t="s">
        <v>115</v>
      </c>
      <c r="H6" s="22" t="s">
        <v>116</v>
      </c>
      <c r="J6" s="2" t="s">
        <v>47</v>
      </c>
      <c r="K6" s="22" t="s">
        <v>100</v>
      </c>
      <c r="M6" s="2" t="s">
        <v>48</v>
      </c>
      <c r="N6" s="22" t="s">
        <v>103</v>
      </c>
      <c r="P6" s="2" t="s">
        <v>146</v>
      </c>
      <c r="Q6" s="22" t="s">
        <v>151</v>
      </c>
      <c r="S6" s="2" t="s">
        <v>52</v>
      </c>
      <c r="T6" s="22"/>
      <c r="V6" s="2" t="s">
        <v>55</v>
      </c>
      <c r="W6" s="22" t="s">
        <v>105</v>
      </c>
      <c r="Y6" s="2" t="s">
        <v>44</v>
      </c>
      <c r="Z6" s="22" t="s">
        <v>99</v>
      </c>
      <c r="AB6" s="2" t="s">
        <v>63</v>
      </c>
      <c r="AC6" s="22" t="s">
        <v>112</v>
      </c>
      <c r="AE6" s="2" t="s">
        <v>64</v>
      </c>
      <c r="AF6" s="22" t="s">
        <v>113</v>
      </c>
      <c r="AH6" s="2" t="s">
        <v>58</v>
      </c>
      <c r="AI6" s="22" t="s">
        <v>107</v>
      </c>
      <c r="AL6" s="2"/>
      <c r="AM6" t="s">
        <v>17</v>
      </c>
      <c r="AO6" s="2" t="s">
        <v>52</v>
      </c>
      <c r="AQ6" s="22"/>
    </row>
    <row r="7" spans="2:46" x14ac:dyDescent="0.3">
      <c r="D7" s="2" t="s">
        <v>49</v>
      </c>
      <c r="E7" s="22" t="s">
        <v>91</v>
      </c>
      <c r="G7" s="2" t="s">
        <v>77</v>
      </c>
      <c r="H7" s="22" t="s">
        <v>94</v>
      </c>
      <c r="J7" s="2" t="s">
        <v>50</v>
      </c>
      <c r="K7" s="22" t="s">
        <v>101</v>
      </c>
      <c r="P7" s="2" t="s">
        <v>147</v>
      </c>
      <c r="Q7" s="22" t="s">
        <v>152</v>
      </c>
      <c r="V7" s="2" t="s">
        <v>139</v>
      </c>
      <c r="W7" s="22" t="s">
        <v>140</v>
      </c>
      <c r="AB7" s="2" t="s">
        <v>64</v>
      </c>
      <c r="AC7" s="22" t="s">
        <v>113</v>
      </c>
      <c r="AH7" s="2" t="s">
        <v>56</v>
      </c>
      <c r="AI7" s="22" t="s">
        <v>108</v>
      </c>
      <c r="AL7" s="2"/>
    </row>
    <row r="8" spans="2:46" x14ac:dyDescent="0.3">
      <c r="D8" s="2" t="s">
        <v>17</v>
      </c>
      <c r="E8" s="22" t="s">
        <v>92</v>
      </c>
      <c r="G8" s="2" t="s">
        <v>80</v>
      </c>
      <c r="H8" s="22" t="s">
        <v>95</v>
      </c>
      <c r="P8" s="2" t="s">
        <v>148</v>
      </c>
      <c r="Q8" s="22" t="s">
        <v>153</v>
      </c>
      <c r="V8" s="2" t="s">
        <v>138</v>
      </c>
      <c r="W8" s="22" t="s">
        <v>141</v>
      </c>
      <c r="AH8" s="2" t="s">
        <v>69</v>
      </c>
      <c r="AI8" s="22" t="s">
        <v>109</v>
      </c>
      <c r="AL8" s="2"/>
    </row>
    <row r="9" spans="2:46" x14ac:dyDescent="0.3">
      <c r="G9" s="2" t="s">
        <v>81</v>
      </c>
      <c r="H9" s="22" t="s">
        <v>96</v>
      </c>
      <c r="P9" s="2" t="s">
        <v>149</v>
      </c>
      <c r="Q9" s="22" t="s">
        <v>154</v>
      </c>
      <c r="AH9" s="2" t="s">
        <v>57</v>
      </c>
      <c r="AI9" s="22" t="s">
        <v>110</v>
      </c>
      <c r="AL9" s="2"/>
    </row>
    <row r="10" spans="2:46" x14ac:dyDescent="0.3">
      <c r="G10" s="2" t="s">
        <v>82</v>
      </c>
      <c r="H10" s="22" t="s">
        <v>98</v>
      </c>
      <c r="Q10" s="22"/>
      <c r="AH10" s="2"/>
      <c r="AI10" s="2"/>
      <c r="AL10" s="2"/>
    </row>
    <row r="11" spans="2:46" x14ac:dyDescent="0.3">
      <c r="G11" s="2" t="s">
        <v>79</v>
      </c>
      <c r="H11" s="22" t="s">
        <v>97</v>
      </c>
      <c r="AH11" s="2"/>
      <c r="AI11" s="2"/>
    </row>
  </sheetData>
  <sheetProtection selectLockedCells="1" selectUnlockedCells="1"/>
  <sortState xmlns:xlrd2="http://schemas.microsoft.com/office/spreadsheetml/2017/richdata2" ref="V5:W8">
    <sortCondition ref="V5:V8"/>
  </sortState>
  <phoneticPr fontId="17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Y D A A B Q S w M E F A A C A A g A 8 k w y W v 9 n C c G m A A A A 9 g A A A B I A H A B D b 2 5 m a W c v U G F j a 2 F n Z S 5 4 b W w g o h g A K K A U A A A A A A A A A A A A A A A A A A A A A A A A A A A A h Y 9 L D o I w G I S v Q r q n D 0 h 8 k J + S 6 M K N J C Y m x m 1 T K z R C M b R Y 7 u b C I 3 k F M Y q 6 c z n f f I u Z + / U G W V 9 X w U W 1 V j c m R Q x T F C g j m 4 M 2 R Y o 6 d w x n K O O w E f I k C h U M s r F J b w 8 p K p 0 7 J 4 R 4 7 7 G P c d M W J K K U k X 2 + 3 s p S 1 Q J 9 Z P 1 f D r W x T h i p E I f d a w y P M I v n m E 0 n m A I Z I e T a f I V o 2 P t s f y A s u 8 p 1 r e L K h K s F k D E C e X / g D 1 B L A w Q U A A I A C A D y T D J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8 k w y W i i K R 7 g O A A A A E Q A A A B M A H A B G b 3 J t d W x h c y 9 T Z W N 0 a W 9 u M S 5 t I K I Y A C i g F A A A A A A A A A A A A A A A A A A A A A A A A A A A A C t O T S 7 J z M 9 T C I b Q h t Y A U E s B A i 0 A F A A C A A g A 8 k w y W v 9 n C c G m A A A A 9 g A A A B I A A A A A A A A A A A A A A A A A A A A A A E N v b m Z p Z y 9 Q Y W N r Y W d l L n h t b F B L A Q I t A B Q A A g A I A P J M M l o P y u m r p A A A A O k A A A A T A A A A A A A A A A A A A A A A A P I A A A B b Q 2 9 u d G V u d F 9 U e X B l c 1 0 u e G 1 s U E s B A i 0 A F A A C A A g A 8 k w y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/ x x 5 u T 7 / 1 C r W V h i 7 L 5 s q s A A A A A A g A A A A A A E G Y A A A A B A A A g A A A A L O y t E q b P O m z P b E z 2 B y g y c q D J 5 J 3 Y P K P k p 9 L Y X L m N m K E A A A A A D o A A A A A C A A A g A A A A W 2 g p U X E B v 2 G R x u Y + p S H B A E b D Z l i R P x y X L 5 w 6 U g q 6 T J J Q A A A A a x l h Z X o s d l I v 7 r u V 5 m 1 8 V X U B B h r k p y a E X m 9 R u m M l l L 2 H s A 7 T S O t O n J F K x W p Y l A S M y n m G r f k w b h n F K c 0 + Y 6 D 0 G x V 5 6 R Z / l l u r W 8 Y 9 n B j w N n R A A A A A Z S G W M d 4 V o 8 r q J 5 / E J c + 3 f M 3 j 4 s B M J 2 S G 3 r d X h v J X T 8 d F p I J c / I 9 j i B X b Y R E w 1 9 e t y c Q p r A h P Z K d K 8 i s u 4 Y o F h w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8a4576-7320-4e02-8367-50eaa8d6c81a">
      <Terms xmlns="http://schemas.microsoft.com/office/infopath/2007/PartnerControls"/>
    </lcf76f155ced4ddcb4097134ff3c332f>
    <TaxCatchAll xmlns="d7564538-9a43-467c-9305-959c3453ee5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945642FD752D4CA468968F0680D551" ma:contentTypeVersion="18" ma:contentTypeDescription="Create a new document." ma:contentTypeScope="" ma:versionID="99e6356d317c514761f8fa2d3a8769ce">
  <xsd:schema xmlns:xsd="http://www.w3.org/2001/XMLSchema" xmlns:xs="http://www.w3.org/2001/XMLSchema" xmlns:p="http://schemas.microsoft.com/office/2006/metadata/properties" xmlns:ns2="4e8a4576-7320-4e02-8367-50eaa8d6c81a" xmlns:ns3="d7564538-9a43-467c-9305-959c3453ee53" targetNamespace="http://schemas.microsoft.com/office/2006/metadata/properties" ma:root="true" ma:fieldsID="46b90c2ffbb921351b307866847e2541" ns2:_="" ns3:_="">
    <xsd:import namespace="4e8a4576-7320-4e02-8367-50eaa8d6c81a"/>
    <xsd:import namespace="d7564538-9a43-467c-9305-959c3453e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a4576-7320-4e02-8367-50eaa8d6c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dd2896c-5842-4467-9494-1014a6a5a5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64538-9a43-467c-9305-959c3453ee5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d46bc36-6744-4767-9ce8-3669b139f0c7}" ma:internalName="TaxCatchAll" ma:showField="CatchAllData" ma:web="d7564538-9a43-467c-9305-959c3453ee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13A7F4-CADA-42E8-8DE8-6A793C1A13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0E1501-54FC-4E64-B0BE-15CC62B7FD1E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3D854D1-7A0A-4A8C-B8F3-B90FF8CA5EB5}">
  <ds:schemaRefs>
    <ds:schemaRef ds:uri="http://purl.org/dc/dcmitype/"/>
    <ds:schemaRef ds:uri="4e8a4576-7320-4e02-8367-50eaa8d6c81a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d7564538-9a43-467c-9305-959c3453ee53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7F96FE76-1816-4C67-B21D-8E23502FCB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a4576-7320-4e02-8367-50eaa8d6c81a"/>
    <ds:schemaRef ds:uri="d7564538-9a43-467c-9305-959c3453ee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Order Form</vt:lpstr>
      <vt:lpstr>Fabric Collection </vt:lpstr>
      <vt:lpstr>Product Code</vt:lpstr>
      <vt:lpstr>'Order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edfit</dc:creator>
  <cp:keywords/>
  <dc:description/>
  <cp:lastModifiedBy>Charlie Townsend</cp:lastModifiedBy>
  <cp:revision/>
  <cp:lastPrinted>2025-05-14T16:16:52Z</cp:lastPrinted>
  <dcterms:created xsi:type="dcterms:W3CDTF">2020-10-14T14:05:44Z</dcterms:created>
  <dcterms:modified xsi:type="dcterms:W3CDTF">2026-05-26T08:46:14Z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0x01010022945642FD752D4CA468968F0680D551</vt:lpwstr>
  </property>
  <property fmtid="{D5CDD505-2E9C-101B-9397-08002B2CF9AE}" pid="3" name="MediaServiceImageTags">
    <vt:lpwstr/>
  </property>
</Properties>
</file>